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DVRPC_PedIntersections" sheetId="1" r:id="rId1"/>
    <sheet name="Sheet2" sheetId="2" r:id="rId2"/>
  </sheets>
  <definedNames>
    <definedName name="_xlnm._FilterDatabase" localSheetId="0" hidden="1">DVRPC_PedIntersections!$A$20:$AA$20</definedName>
  </definedNames>
  <calcPr calcId="145621"/>
</workbook>
</file>

<file path=xl/calcChain.xml><?xml version="1.0" encoding="utf-8"?>
<calcChain xmlns="http://schemas.openxmlformats.org/spreadsheetml/2006/main">
  <c r="E15" i="1" l="1"/>
  <c r="E16" i="1"/>
  <c r="E17" i="1"/>
  <c r="E14" i="1"/>
  <c r="F15" i="1" l="1"/>
  <c r="F16" i="1"/>
  <c r="F17" i="1"/>
  <c r="F14" i="1"/>
  <c r="F12" i="1"/>
  <c r="E12" i="1"/>
  <c r="AA22" i="1" l="1"/>
  <c r="AA23" i="1"/>
  <c r="AA24" i="1"/>
  <c r="AA25" i="1"/>
  <c r="AA26" i="1"/>
  <c r="AA27" i="1"/>
  <c r="AA28" i="1"/>
  <c r="AA29" i="1"/>
  <c r="AA30" i="1"/>
  <c r="AA31" i="1"/>
  <c r="AA32" i="1"/>
  <c r="AA34" i="1"/>
  <c r="AA35" i="1"/>
  <c r="AA36" i="1"/>
  <c r="AA37" i="1"/>
  <c r="AA38" i="1"/>
  <c r="AA33" i="1"/>
  <c r="AA39" i="1"/>
  <c r="AA40" i="1"/>
  <c r="AA41" i="1"/>
  <c r="AA42" i="1"/>
  <c r="AA43" i="1"/>
  <c r="AA44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46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45" i="1"/>
  <c r="AA132" i="1"/>
  <c r="AA133" i="1"/>
  <c r="AA134" i="1"/>
  <c r="AA135" i="1"/>
  <c r="AA136" i="1"/>
  <c r="AA138" i="1"/>
  <c r="AA137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2" i="1"/>
  <c r="AA163" i="1"/>
  <c r="AA164" i="1"/>
  <c r="AA165" i="1"/>
  <c r="AA161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1" i="1"/>
  <c r="N45" i="1" l="1"/>
  <c r="O45" i="1"/>
  <c r="N25" i="1"/>
  <c r="O25" i="1"/>
  <c r="N43" i="1"/>
  <c r="O43" i="1"/>
  <c r="N137" i="1"/>
  <c r="O137" i="1"/>
  <c r="N159" i="1"/>
  <c r="O159" i="1"/>
  <c r="N138" i="1"/>
  <c r="O138" i="1"/>
  <c r="N160" i="1"/>
  <c r="O160" i="1"/>
  <c r="N161" i="1"/>
  <c r="O161" i="1"/>
  <c r="N44" i="1"/>
  <c r="O44" i="1"/>
  <c r="N132" i="1"/>
  <c r="O132" i="1"/>
  <c r="N139" i="1"/>
  <c r="O139" i="1"/>
  <c r="N140" i="1"/>
  <c r="O140" i="1"/>
  <c r="N21" i="1"/>
  <c r="O21" i="1"/>
  <c r="N133" i="1"/>
  <c r="O133" i="1"/>
  <c r="N141" i="1"/>
  <c r="O141" i="1"/>
  <c r="N134" i="1"/>
  <c r="O134" i="1"/>
  <c r="N135" i="1"/>
  <c r="O135" i="1"/>
  <c r="N142" i="1"/>
  <c r="O142" i="1"/>
  <c r="N143" i="1"/>
  <c r="O143" i="1"/>
  <c r="N32" i="1"/>
  <c r="O32" i="1"/>
  <c r="N27" i="1"/>
  <c r="O27" i="1"/>
  <c r="N144" i="1"/>
  <c r="O144" i="1"/>
  <c r="N162" i="1"/>
  <c r="O162" i="1"/>
  <c r="N198" i="1"/>
  <c r="O198" i="1"/>
  <c r="N163" i="1"/>
  <c r="O163" i="1"/>
  <c r="N145" i="1"/>
  <c r="O145" i="1"/>
  <c r="N22" i="1"/>
  <c r="O22" i="1"/>
  <c r="N146" i="1"/>
  <c r="O146" i="1"/>
  <c r="N147" i="1"/>
  <c r="O147" i="1"/>
  <c r="N164" i="1"/>
  <c r="O164" i="1"/>
  <c r="N165" i="1"/>
  <c r="O165" i="1"/>
  <c r="N23" i="1"/>
  <c r="O23" i="1"/>
  <c r="N199" i="1"/>
  <c r="O199" i="1"/>
  <c r="N26" i="1"/>
  <c r="O26" i="1"/>
  <c r="N200" i="1"/>
  <c r="O200" i="1"/>
  <c r="N33" i="1"/>
  <c r="O33" i="1"/>
  <c r="N148" i="1"/>
  <c r="O148" i="1"/>
  <c r="N149" i="1"/>
  <c r="O149" i="1"/>
  <c r="N136" i="1"/>
  <c r="O136" i="1"/>
  <c r="N166" i="1"/>
  <c r="O166" i="1"/>
  <c r="N201" i="1"/>
  <c r="O201" i="1"/>
  <c r="N34" i="1"/>
  <c r="O34" i="1"/>
  <c r="N28" i="1"/>
  <c r="O28" i="1"/>
  <c r="N39" i="1"/>
  <c r="O39" i="1"/>
  <c r="N167" i="1"/>
  <c r="O167" i="1"/>
  <c r="N202" i="1"/>
  <c r="O202" i="1"/>
  <c r="N203" i="1"/>
  <c r="O203" i="1"/>
  <c r="N168" i="1"/>
  <c r="O168" i="1"/>
  <c r="N204" i="1"/>
  <c r="O204" i="1"/>
  <c r="N29" i="1"/>
  <c r="O29" i="1"/>
  <c r="N169" i="1"/>
  <c r="O169" i="1"/>
  <c r="N205" i="1"/>
  <c r="O205" i="1"/>
  <c r="N206" i="1"/>
  <c r="O206" i="1"/>
  <c r="N170" i="1"/>
  <c r="O170" i="1"/>
  <c r="N207" i="1"/>
  <c r="O207" i="1"/>
  <c r="N35" i="1"/>
  <c r="O35" i="1"/>
  <c r="N150" i="1"/>
  <c r="O150" i="1"/>
  <c r="N36" i="1"/>
  <c r="O36" i="1"/>
  <c r="N208" i="1"/>
  <c r="O208" i="1"/>
  <c r="N171" i="1"/>
  <c r="O171" i="1"/>
  <c r="N172" i="1"/>
  <c r="O172" i="1"/>
  <c r="N209" i="1"/>
  <c r="O209" i="1"/>
  <c r="N37" i="1"/>
  <c r="O37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51" i="1"/>
  <c r="O151" i="1"/>
  <c r="N210" i="1"/>
  <c r="O210" i="1"/>
  <c r="N182" i="1"/>
  <c r="O182" i="1"/>
  <c r="N40" i="1"/>
  <c r="O40" i="1"/>
  <c r="N152" i="1"/>
  <c r="O152" i="1"/>
  <c r="N211" i="1"/>
  <c r="O211" i="1"/>
  <c r="N153" i="1"/>
  <c r="O153" i="1"/>
  <c r="N38" i="1"/>
  <c r="O38" i="1"/>
  <c r="N183" i="1"/>
  <c r="O183" i="1"/>
  <c r="N184" i="1"/>
  <c r="O184" i="1"/>
  <c r="N212" i="1"/>
  <c r="O212" i="1"/>
  <c r="N213" i="1"/>
  <c r="O213" i="1"/>
  <c r="N185" i="1"/>
  <c r="O185" i="1"/>
  <c r="N214" i="1"/>
  <c r="O214" i="1"/>
  <c r="N215" i="1"/>
  <c r="O215" i="1"/>
  <c r="N186" i="1"/>
  <c r="O186" i="1"/>
  <c r="N30" i="1"/>
  <c r="O30" i="1"/>
  <c r="N187" i="1"/>
  <c r="O187" i="1"/>
  <c r="N216" i="1"/>
  <c r="O216" i="1"/>
  <c r="N188" i="1"/>
  <c r="O188" i="1"/>
  <c r="N41" i="1"/>
  <c r="O41" i="1"/>
  <c r="N189" i="1"/>
  <c r="O189" i="1"/>
  <c r="N154" i="1"/>
  <c r="O154" i="1"/>
  <c r="N217" i="1"/>
  <c r="O217" i="1"/>
  <c r="N218" i="1"/>
  <c r="O218" i="1"/>
  <c r="N190" i="1"/>
  <c r="O190" i="1"/>
  <c r="N42" i="1"/>
  <c r="O42" i="1"/>
  <c r="N219" i="1"/>
  <c r="O219" i="1"/>
  <c r="N220" i="1"/>
  <c r="O220" i="1"/>
  <c r="N191" i="1"/>
  <c r="O191" i="1"/>
  <c r="N221" i="1"/>
  <c r="O221" i="1"/>
  <c r="N31" i="1"/>
  <c r="O31" i="1"/>
  <c r="N222" i="1"/>
  <c r="O222" i="1"/>
  <c r="N223" i="1"/>
  <c r="O223" i="1"/>
  <c r="N224" i="1"/>
  <c r="O224" i="1"/>
  <c r="N225" i="1"/>
  <c r="O225" i="1"/>
  <c r="N155" i="1"/>
  <c r="O155" i="1"/>
  <c r="N192" i="1"/>
  <c r="O192" i="1"/>
  <c r="N226" i="1"/>
  <c r="O226" i="1"/>
  <c r="N227" i="1"/>
  <c r="O227" i="1"/>
  <c r="N156" i="1"/>
  <c r="O156" i="1"/>
  <c r="N193" i="1"/>
  <c r="O193" i="1"/>
  <c r="N228" i="1"/>
  <c r="O228" i="1"/>
  <c r="N229" i="1"/>
  <c r="O229" i="1"/>
  <c r="N157" i="1"/>
  <c r="O157" i="1"/>
  <c r="N194" i="1"/>
  <c r="O194" i="1"/>
  <c r="N230" i="1"/>
  <c r="O230" i="1"/>
  <c r="N46" i="1"/>
  <c r="O46" i="1"/>
  <c r="N231" i="1"/>
  <c r="O231" i="1"/>
  <c r="N195" i="1"/>
  <c r="O195" i="1"/>
  <c r="N196" i="1"/>
  <c r="O196" i="1"/>
  <c r="N232" i="1"/>
  <c r="O232" i="1"/>
  <c r="N197" i="1"/>
  <c r="O197" i="1"/>
  <c r="N158" i="1"/>
  <c r="O158" i="1"/>
  <c r="N233" i="1"/>
  <c r="O233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47" i="1"/>
  <c r="O47" i="1"/>
  <c r="N48" i="1"/>
  <c r="O4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49" i="1"/>
  <c r="O49" i="1"/>
  <c r="N86" i="1"/>
  <c r="O86" i="1"/>
  <c r="N50" i="1"/>
  <c r="O50" i="1"/>
  <c r="N51" i="1"/>
  <c r="O51" i="1"/>
  <c r="N87" i="1"/>
  <c r="O87" i="1"/>
  <c r="N88" i="1"/>
  <c r="O88" i="1"/>
  <c r="N89" i="1"/>
  <c r="O89" i="1"/>
  <c r="N90" i="1"/>
  <c r="O90" i="1"/>
  <c r="N91" i="1"/>
  <c r="O91" i="1"/>
  <c r="N92" i="1"/>
  <c r="O92" i="1"/>
  <c r="N52" i="1"/>
  <c r="O52" i="1"/>
  <c r="N53" i="1"/>
  <c r="O53" i="1"/>
  <c r="N93" i="1"/>
  <c r="O93" i="1"/>
  <c r="N54" i="1"/>
  <c r="O54" i="1"/>
  <c r="N55" i="1"/>
  <c r="O55" i="1"/>
  <c r="N56" i="1"/>
  <c r="O56" i="1"/>
  <c r="N57" i="1"/>
  <c r="O57" i="1"/>
  <c r="N94" i="1"/>
  <c r="O94" i="1"/>
  <c r="N58" i="1"/>
  <c r="O58" i="1"/>
  <c r="N95" i="1"/>
  <c r="O95" i="1"/>
  <c r="N59" i="1"/>
  <c r="O59" i="1"/>
  <c r="N96" i="1"/>
  <c r="O96" i="1"/>
  <c r="N97" i="1"/>
  <c r="O97" i="1"/>
  <c r="N60" i="1"/>
  <c r="O60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61" i="1"/>
  <c r="O61" i="1"/>
  <c r="N108" i="1"/>
  <c r="O108" i="1"/>
  <c r="N62" i="1"/>
  <c r="O62" i="1"/>
  <c r="N63" i="1"/>
  <c r="O63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64" i="1"/>
  <c r="O64" i="1"/>
  <c r="N116" i="1"/>
  <c r="O116" i="1"/>
  <c r="N117" i="1"/>
  <c r="O117" i="1"/>
  <c r="N65" i="1"/>
  <c r="O65" i="1"/>
  <c r="N118" i="1"/>
  <c r="O118" i="1"/>
  <c r="N66" i="1"/>
  <c r="O66" i="1"/>
  <c r="N119" i="1"/>
  <c r="O119" i="1"/>
  <c r="N120" i="1"/>
  <c r="O120" i="1"/>
  <c r="N121" i="1"/>
  <c r="O121" i="1"/>
  <c r="N122" i="1"/>
  <c r="O122" i="1"/>
  <c r="N123" i="1"/>
  <c r="O123" i="1"/>
  <c r="N67" i="1"/>
  <c r="O67" i="1"/>
  <c r="N124" i="1"/>
  <c r="O124" i="1"/>
  <c r="N68" i="1"/>
  <c r="O68" i="1"/>
  <c r="N125" i="1"/>
  <c r="O125" i="1"/>
  <c r="N126" i="1"/>
  <c r="O126" i="1"/>
  <c r="N127" i="1"/>
  <c r="O127" i="1"/>
  <c r="N128" i="1"/>
  <c r="O128" i="1"/>
  <c r="N129" i="1"/>
  <c r="O129" i="1"/>
  <c r="N69" i="1"/>
  <c r="O69" i="1"/>
  <c r="N130" i="1"/>
  <c r="O130" i="1"/>
  <c r="N131" i="1"/>
  <c r="O131" i="1"/>
  <c r="O24" i="1"/>
  <c r="N24" i="1"/>
  <c r="P126" i="1" l="1"/>
  <c r="Q126" i="1" s="1"/>
  <c r="P69" i="1"/>
  <c r="Q69" i="1" s="1"/>
  <c r="A208" i="1"/>
  <c r="A124" i="1"/>
  <c r="A226" i="1"/>
  <c r="A45" i="1"/>
  <c r="A128" i="1"/>
  <c r="A68" i="1"/>
  <c r="A80" i="1"/>
  <c r="A31" i="1"/>
  <c r="A212" i="1"/>
  <c r="A181" i="1"/>
  <c r="A34" i="1"/>
  <c r="A134" i="1"/>
  <c r="A122" i="1"/>
  <c r="A33" i="1"/>
  <c r="A131" i="1"/>
  <c r="A99" i="1"/>
  <c r="A65" i="1"/>
  <c r="A51" i="1"/>
  <c r="A85" i="1"/>
  <c r="A126" i="1"/>
  <c r="A123" i="1"/>
  <c r="A52" i="1"/>
  <c r="A158" i="1"/>
  <c r="A152" i="1"/>
  <c r="A148" i="1"/>
  <c r="A162" i="1"/>
  <c r="A91" i="1"/>
  <c r="A184" i="1"/>
  <c r="A125" i="1"/>
  <c r="A109" i="1"/>
  <c r="A157" i="1"/>
  <c r="A187" i="1"/>
  <c r="A175" i="1"/>
  <c r="A204" i="1"/>
  <c r="A165" i="1"/>
  <c r="A161" i="1"/>
  <c r="A69" i="1"/>
  <c r="A121" i="1"/>
  <c r="A62" i="1"/>
  <c r="A36" i="1"/>
  <c r="A89" i="1"/>
  <c r="A218" i="1"/>
  <c r="A160" i="1"/>
  <c r="A96" i="1"/>
  <c r="A228" i="1"/>
  <c r="A155" i="1"/>
  <c r="A191" i="1"/>
  <c r="A217" i="1"/>
  <c r="A186" i="1"/>
  <c r="A180" i="1"/>
  <c r="A173" i="1"/>
  <c r="A150" i="1"/>
  <c r="A170" i="1"/>
  <c r="A203" i="1"/>
  <c r="A200" i="1"/>
  <c r="A138" i="1"/>
  <c r="A140" i="1"/>
  <c r="A176" i="1"/>
  <c r="A188" i="1"/>
  <c r="A231" i="1"/>
  <c r="A130" i="1"/>
  <c r="A24" i="1"/>
  <c r="A135" i="1"/>
  <c r="A28" i="1"/>
  <c r="A179" i="1"/>
  <c r="A56" i="1"/>
  <c r="A94" i="1"/>
  <c r="A142" i="1"/>
  <c r="A202" i="1"/>
  <c r="A196" i="1"/>
  <c r="A58" i="1"/>
  <c r="A102" i="1"/>
  <c r="A232" i="1"/>
  <c r="A113" i="1"/>
  <c r="A197" i="1"/>
  <c r="A221" i="1"/>
  <c r="A168" i="1"/>
  <c r="A144" i="1"/>
  <c r="A117" i="1"/>
  <c r="A223" i="1"/>
  <c r="A147" i="1"/>
  <c r="A64" i="1"/>
  <c r="A67" i="1"/>
  <c r="A119" i="1"/>
  <c r="A112" i="1"/>
  <c r="A101" i="1"/>
  <c r="A23" i="1"/>
  <c r="A192" i="1"/>
  <c r="A40" i="1"/>
  <c r="A164" i="1"/>
  <c r="A120" i="1"/>
  <c r="A88" i="1"/>
  <c r="A79" i="1"/>
  <c r="A27" i="1"/>
  <c r="A63" i="1"/>
  <c r="A211" i="1"/>
  <c r="A114" i="1"/>
  <c r="A107" i="1"/>
  <c r="A229" i="1"/>
  <c r="A30" i="1"/>
  <c r="A174" i="1"/>
  <c r="A141" i="1"/>
  <c r="A70" i="1"/>
  <c r="A133" i="1"/>
  <c r="A118" i="1"/>
  <c r="A193" i="1"/>
  <c r="A146" i="1"/>
  <c r="A98" i="1"/>
  <c r="A92" i="1"/>
  <c r="A90" i="1"/>
  <c r="A84" i="1"/>
  <c r="A48" i="1"/>
  <c r="A71" i="1"/>
  <c r="A189" i="1"/>
  <c r="A214" i="1"/>
  <c r="A38" i="1"/>
  <c r="A167" i="1"/>
  <c r="A201" i="1"/>
  <c r="A199" i="1"/>
  <c r="A22" i="1"/>
  <c r="A32" i="1"/>
  <c r="A137" i="1"/>
  <c r="A198" i="1"/>
  <c r="A29" i="1"/>
  <c r="A151" i="1"/>
  <c r="A190" i="1"/>
  <c r="A76" i="1"/>
  <c r="A78" i="1"/>
  <c r="A60" i="1"/>
  <c r="A110" i="1"/>
  <c r="A159" i="1"/>
  <c r="A163" i="1"/>
  <c r="A26" i="1"/>
  <c r="A169" i="1"/>
  <c r="A35" i="1"/>
  <c r="A210" i="1"/>
  <c r="A183" i="1"/>
  <c r="A42" i="1"/>
  <c r="A225" i="1"/>
  <c r="A74" i="1"/>
  <c r="A47" i="1"/>
  <c r="A81" i="1"/>
  <c r="A86" i="1"/>
  <c r="A97" i="1"/>
  <c r="A61" i="1"/>
  <c r="A108" i="1"/>
  <c r="A111" i="1"/>
  <c r="A115" i="1"/>
  <c r="A116" i="1"/>
  <c r="A129" i="1"/>
  <c r="A172" i="1"/>
  <c r="A220" i="1"/>
  <c r="A72" i="1"/>
  <c r="A75" i="1"/>
  <c r="A93" i="1"/>
  <c r="A95" i="1"/>
  <c r="A136" i="1"/>
  <c r="A215" i="1"/>
  <c r="A194" i="1"/>
  <c r="A233" i="1"/>
  <c r="A132" i="1"/>
  <c r="A206" i="1"/>
  <c r="A37" i="1"/>
  <c r="A216" i="1"/>
  <c r="A222" i="1"/>
  <c r="A230" i="1"/>
  <c r="A83" i="1"/>
  <c r="A59" i="1"/>
  <c r="A103" i="1"/>
  <c r="A21" i="1"/>
  <c r="A177" i="1"/>
  <c r="A154" i="1"/>
  <c r="A49" i="1"/>
  <c r="A54" i="1"/>
  <c r="A66" i="1"/>
  <c r="A127" i="1"/>
  <c r="A106" i="1"/>
  <c r="A100" i="1"/>
  <c r="A105" i="1"/>
  <c r="A104" i="1"/>
  <c r="A57" i="1"/>
  <c r="A55" i="1"/>
  <c r="A53" i="1"/>
  <c r="A87" i="1"/>
  <c r="A50" i="1"/>
  <c r="A44" i="1"/>
  <c r="A77" i="1"/>
  <c r="A227" i="1"/>
  <c r="A213" i="1"/>
  <c r="A171" i="1"/>
  <c r="A149" i="1"/>
  <c r="A82" i="1"/>
  <c r="A73" i="1"/>
  <c r="A195" i="1"/>
  <c r="A46" i="1"/>
  <c r="A156" i="1"/>
  <c r="A224" i="1"/>
  <c r="A219" i="1"/>
  <c r="A41" i="1"/>
  <c r="A185" i="1"/>
  <c r="A153" i="1"/>
  <c r="A182" i="1"/>
  <c r="A178" i="1"/>
  <c r="A209" i="1"/>
  <c r="A207" i="1"/>
  <c r="A205" i="1"/>
  <c r="A39" i="1"/>
  <c r="A166" i="1"/>
  <c r="A145" i="1"/>
  <c r="A143" i="1"/>
  <c r="A139" i="1"/>
  <c r="A25" i="1"/>
  <c r="A43" i="1"/>
  <c r="P167" i="1"/>
  <c r="Q167" i="1" s="1"/>
  <c r="P27" i="1"/>
  <c r="Q27" i="1" s="1"/>
  <c r="P71" i="1"/>
  <c r="Q71" i="1" s="1"/>
  <c r="P148" i="1"/>
  <c r="Q148" i="1" s="1"/>
  <c r="P230" i="1"/>
  <c r="Q230" i="1" s="1"/>
  <c r="P131" i="1"/>
  <c r="Q131" i="1" s="1"/>
  <c r="P120" i="1"/>
  <c r="Q120" i="1" s="1"/>
  <c r="P51" i="1"/>
  <c r="Q51" i="1" s="1"/>
  <c r="P185" i="1"/>
  <c r="Q185" i="1" s="1"/>
  <c r="P90" i="1"/>
  <c r="Q90" i="1" s="1"/>
  <c r="P117" i="1"/>
  <c r="Q117" i="1" s="1"/>
  <c r="P219" i="1"/>
  <c r="Q219" i="1" s="1"/>
  <c r="P93" i="1"/>
  <c r="Q93" i="1" s="1"/>
  <c r="P122" i="1"/>
  <c r="Q122" i="1" s="1"/>
  <c r="P114" i="1"/>
  <c r="Q114" i="1" s="1"/>
  <c r="P134" i="1"/>
  <c r="Q134" i="1" s="1"/>
  <c r="P112" i="1"/>
  <c r="Q112" i="1" s="1"/>
  <c r="P210" i="1"/>
  <c r="Q210" i="1" s="1"/>
  <c r="P133" i="1"/>
  <c r="Q133" i="1" s="1"/>
  <c r="P216" i="1"/>
  <c r="Q216" i="1" s="1"/>
  <c r="P96" i="1"/>
  <c r="Q96" i="1" s="1"/>
  <c r="P143" i="1"/>
  <c r="Q143" i="1" s="1"/>
  <c r="P53" i="1"/>
  <c r="Q53" i="1" s="1"/>
  <c r="P70" i="1"/>
  <c r="Q70" i="1" s="1"/>
  <c r="P180" i="1"/>
  <c r="Q180" i="1" s="1"/>
  <c r="P173" i="1"/>
  <c r="Q173" i="1" s="1"/>
  <c r="P48" i="1"/>
  <c r="Q48" i="1" s="1"/>
  <c r="P187" i="1"/>
  <c r="Q187" i="1" s="1"/>
  <c r="P214" i="1"/>
  <c r="Q214" i="1" s="1"/>
  <c r="P119" i="1"/>
  <c r="Q119" i="1" s="1"/>
  <c r="P116" i="1"/>
  <c r="Q116" i="1" s="1"/>
  <c r="P115" i="1"/>
  <c r="Q115" i="1" s="1"/>
  <c r="P109" i="1"/>
  <c r="Q109" i="1" s="1"/>
  <c r="P203" i="1"/>
  <c r="Q203" i="1" s="1"/>
  <c r="P31" i="1"/>
  <c r="Q31" i="1" s="1"/>
  <c r="P128" i="1"/>
  <c r="Q128" i="1" s="1"/>
  <c r="P127" i="1"/>
  <c r="Q127" i="1" s="1"/>
  <c r="P124" i="1"/>
  <c r="Q124" i="1" s="1"/>
  <c r="P47" i="1"/>
  <c r="Q47" i="1" s="1"/>
  <c r="P139" i="1"/>
  <c r="Q139" i="1" s="1"/>
  <c r="P160" i="1"/>
  <c r="Q160" i="1" s="1"/>
  <c r="P130" i="1"/>
  <c r="Q130" i="1" s="1"/>
  <c r="P123" i="1"/>
  <c r="Q123" i="1" s="1"/>
  <c r="P181" i="1"/>
  <c r="Q181" i="1" s="1"/>
  <c r="P208" i="1"/>
  <c r="Q208" i="1" s="1"/>
  <c r="P165" i="1"/>
  <c r="Q165" i="1" s="1"/>
  <c r="P87" i="1"/>
  <c r="Q87" i="1" s="1"/>
  <c r="P223" i="1"/>
  <c r="Q223" i="1" s="1"/>
  <c r="P153" i="1"/>
  <c r="Q153" i="1" s="1"/>
  <c r="P168" i="1"/>
  <c r="Q168" i="1" s="1"/>
  <c r="P62" i="1"/>
  <c r="Q62" i="1" s="1"/>
  <c r="P125" i="1"/>
  <c r="Q125" i="1" s="1"/>
  <c r="P68" i="1"/>
  <c r="Q68" i="1" s="1"/>
  <c r="P67" i="1"/>
  <c r="Q67" i="1" s="1"/>
  <c r="P88" i="1"/>
  <c r="Q88" i="1" s="1"/>
  <c r="P50" i="1"/>
  <c r="Q50" i="1" s="1"/>
  <c r="P81" i="1"/>
  <c r="Q81" i="1" s="1"/>
  <c r="P21" i="1"/>
  <c r="Q21" i="1" s="1"/>
  <c r="P129" i="1"/>
  <c r="Q129" i="1" s="1"/>
  <c r="P60" i="1"/>
  <c r="Q60" i="1" s="1"/>
  <c r="P66" i="1"/>
  <c r="Q66" i="1" s="1"/>
  <c r="P52" i="1"/>
  <c r="Q52" i="1" s="1"/>
  <c r="P99" i="1"/>
  <c r="Q99" i="1" s="1"/>
  <c r="P91" i="1"/>
  <c r="Q91" i="1" s="1"/>
  <c r="P44" i="1"/>
  <c r="Q44" i="1" s="1"/>
  <c r="P158" i="1"/>
  <c r="Q158" i="1" s="1"/>
  <c r="P150" i="1"/>
  <c r="Q150" i="1" s="1"/>
  <c r="P166" i="1"/>
  <c r="Q166" i="1" s="1"/>
  <c r="P25" i="1"/>
  <c r="Q25" i="1" s="1"/>
  <c r="P156" i="1"/>
  <c r="Q156" i="1" s="1"/>
  <c r="P200" i="1"/>
  <c r="Q200" i="1" s="1"/>
  <c r="P147" i="1"/>
  <c r="Q147" i="1" s="1"/>
  <c r="P64" i="1"/>
  <c r="Q64" i="1" s="1"/>
  <c r="P98" i="1"/>
  <c r="Q98" i="1" s="1"/>
  <c r="P97" i="1"/>
  <c r="Q97" i="1" s="1"/>
  <c r="P58" i="1"/>
  <c r="Q58" i="1" s="1"/>
  <c r="P92" i="1"/>
  <c r="Q92" i="1" s="1"/>
  <c r="P83" i="1"/>
  <c r="Q83" i="1" s="1"/>
  <c r="P79" i="1"/>
  <c r="Q79" i="1" s="1"/>
  <c r="P231" i="1"/>
  <c r="Q231" i="1" s="1"/>
  <c r="P38" i="1"/>
  <c r="Q38" i="1" s="1"/>
  <c r="P175" i="1"/>
  <c r="Q175" i="1" s="1"/>
  <c r="P164" i="1"/>
  <c r="Q164" i="1" s="1"/>
  <c r="P65" i="1"/>
  <c r="Q65" i="1" s="1"/>
  <c r="P111" i="1"/>
  <c r="Q111" i="1" s="1"/>
  <c r="P157" i="1"/>
  <c r="Q157" i="1" s="1"/>
  <c r="P193" i="1"/>
  <c r="Q193" i="1" s="1"/>
  <c r="P217" i="1"/>
  <c r="Q217" i="1" s="1"/>
  <c r="P204" i="1"/>
  <c r="Q204" i="1" s="1"/>
  <c r="P202" i="1"/>
  <c r="Q202" i="1" s="1"/>
  <c r="P142" i="1"/>
  <c r="Q142" i="1" s="1"/>
  <c r="P140" i="1"/>
  <c r="Q140" i="1" s="1"/>
  <c r="P177" i="1"/>
  <c r="Q177" i="1" s="1"/>
  <c r="P34" i="1"/>
  <c r="Q34" i="1" s="1"/>
  <c r="P26" i="1"/>
  <c r="Q26" i="1" s="1"/>
  <c r="P141" i="1"/>
  <c r="Q141" i="1" s="1"/>
  <c r="P113" i="1"/>
  <c r="Q113" i="1" s="1"/>
  <c r="P32" i="1"/>
  <c r="Q32" i="1" s="1"/>
  <c r="P121" i="1"/>
  <c r="Q121" i="1" s="1"/>
  <c r="P101" i="1"/>
  <c r="Q101" i="1" s="1"/>
  <c r="P63" i="1"/>
  <c r="Q63" i="1" s="1"/>
  <c r="P43" i="1"/>
  <c r="Q43" i="1" s="1"/>
  <c r="P118" i="1"/>
  <c r="Q118" i="1" s="1"/>
  <c r="P85" i="1"/>
  <c r="Q85" i="1" s="1"/>
  <c r="P110" i="1"/>
  <c r="Q110" i="1" s="1"/>
  <c r="P108" i="1"/>
  <c r="Q108" i="1" s="1"/>
  <c r="P138" i="1"/>
  <c r="Q138" i="1" s="1"/>
  <c r="P188" i="1"/>
  <c r="Q188" i="1" s="1"/>
  <c r="P182" i="1"/>
  <c r="Q182" i="1" s="1"/>
  <c r="P84" i="1"/>
  <c r="Q84" i="1" s="1"/>
  <c r="P95" i="1"/>
  <c r="Q95" i="1" s="1"/>
  <c r="P76" i="1"/>
  <c r="Q76" i="1" s="1"/>
  <c r="P146" i="1"/>
  <c r="Q146" i="1" s="1"/>
  <c r="P155" i="1"/>
  <c r="Q155" i="1" s="1"/>
  <c r="P176" i="1"/>
  <c r="Q176" i="1" s="1"/>
  <c r="P170" i="1"/>
  <c r="Q170" i="1" s="1"/>
  <c r="P169" i="1"/>
  <c r="Q169" i="1" s="1"/>
  <c r="P161" i="1"/>
  <c r="Q161" i="1" s="1"/>
  <c r="P152" i="1"/>
  <c r="Q152" i="1" s="1"/>
  <c r="P136" i="1"/>
  <c r="Q136" i="1" s="1"/>
  <c r="P33" i="1"/>
  <c r="Q33" i="1" s="1"/>
  <c r="P57" i="1"/>
  <c r="Q57" i="1" s="1"/>
  <c r="P205" i="1"/>
  <c r="Q205" i="1" s="1"/>
  <c r="P135" i="1"/>
  <c r="Q135" i="1" s="1"/>
  <c r="P102" i="1"/>
  <c r="Q102" i="1" s="1"/>
  <c r="P74" i="1"/>
  <c r="Q74" i="1" s="1"/>
  <c r="P73" i="1"/>
  <c r="Q73" i="1" s="1"/>
  <c r="P233" i="1"/>
  <c r="Q233" i="1" s="1"/>
  <c r="P46" i="1"/>
  <c r="Q46" i="1" s="1"/>
  <c r="P209" i="1"/>
  <c r="Q209" i="1" s="1"/>
  <c r="P23" i="1"/>
  <c r="Q23" i="1" s="1"/>
  <c r="P144" i="1"/>
  <c r="Q144" i="1" s="1"/>
  <c r="P59" i="1"/>
  <c r="Q59" i="1" s="1"/>
  <c r="P94" i="1"/>
  <c r="Q94" i="1" s="1"/>
  <c r="P56" i="1"/>
  <c r="Q56" i="1" s="1"/>
  <c r="P55" i="1"/>
  <c r="Q55" i="1" s="1"/>
  <c r="P54" i="1"/>
  <c r="Q54" i="1" s="1"/>
  <c r="P82" i="1"/>
  <c r="Q82" i="1" s="1"/>
  <c r="P80" i="1"/>
  <c r="Q80" i="1" s="1"/>
  <c r="P72" i="1"/>
  <c r="Q72" i="1" s="1"/>
  <c r="P226" i="1"/>
  <c r="Q226" i="1" s="1"/>
  <c r="P225" i="1"/>
  <c r="Q225" i="1" s="1"/>
  <c r="P39" i="1"/>
  <c r="Q39" i="1" s="1"/>
  <c r="P198" i="1"/>
  <c r="Q198" i="1" s="1"/>
  <c r="P159" i="1"/>
  <c r="Q159" i="1" s="1"/>
  <c r="P228" i="1"/>
  <c r="Q228" i="1" s="1"/>
  <c r="P201" i="1"/>
  <c r="Q201" i="1" s="1"/>
  <c r="P149" i="1"/>
  <c r="Q149" i="1" s="1"/>
  <c r="P86" i="1"/>
  <c r="Q86" i="1" s="1"/>
  <c r="P75" i="1"/>
  <c r="Q75" i="1" s="1"/>
  <c r="P195" i="1"/>
  <c r="Q195" i="1" s="1"/>
  <c r="P194" i="1"/>
  <c r="Q194" i="1" s="1"/>
  <c r="P222" i="1"/>
  <c r="Q222" i="1" s="1"/>
  <c r="P41" i="1"/>
  <c r="Q41" i="1" s="1"/>
  <c r="P212" i="1"/>
  <c r="Q212" i="1" s="1"/>
  <c r="P211" i="1"/>
  <c r="Q211" i="1" s="1"/>
  <c r="P35" i="1"/>
  <c r="Q35" i="1" s="1"/>
  <c r="P28" i="1"/>
  <c r="Q28" i="1" s="1"/>
  <c r="P145" i="1"/>
  <c r="Q145" i="1" s="1"/>
  <c r="P162" i="1"/>
  <c r="Q162" i="1" s="1"/>
  <c r="P137" i="1"/>
  <c r="Q137" i="1" s="1"/>
  <c r="P45" i="1"/>
  <c r="Q45" i="1" s="1"/>
  <c r="P107" i="1"/>
  <c r="Q107" i="1" s="1"/>
  <c r="P61" i="1"/>
  <c r="Q61" i="1" s="1"/>
  <c r="P191" i="1"/>
  <c r="Q191" i="1" s="1"/>
  <c r="P89" i="1"/>
  <c r="Q89" i="1" s="1"/>
  <c r="P42" i="1"/>
  <c r="Q42" i="1" s="1"/>
  <c r="P22" i="1"/>
  <c r="Q22" i="1" s="1"/>
  <c r="P104" i="1"/>
  <c r="Q104" i="1" s="1"/>
  <c r="P49" i="1"/>
  <c r="Q49" i="1" s="1"/>
  <c r="P36" i="1"/>
  <c r="Q36" i="1" s="1"/>
  <c r="P199" i="1"/>
  <c r="Q199" i="1" s="1"/>
  <c r="P154" i="1"/>
  <c r="Q154" i="1" s="1"/>
  <c r="P103" i="1"/>
  <c r="Q103" i="1" s="1"/>
  <c r="P224" i="1"/>
  <c r="Q224" i="1" s="1"/>
  <c r="P106" i="1"/>
  <c r="Q106" i="1" s="1"/>
  <c r="P105" i="1"/>
  <c r="Q105" i="1" s="1"/>
  <c r="P183" i="1"/>
  <c r="Q183" i="1" s="1"/>
  <c r="P24" i="1"/>
  <c r="Q24" i="1" s="1"/>
  <c r="P218" i="1"/>
  <c r="Q218" i="1" s="1"/>
  <c r="P172" i="1"/>
  <c r="Q172" i="1" s="1"/>
  <c r="P100" i="1"/>
  <c r="Q100" i="1" s="1"/>
  <c r="P196" i="1"/>
  <c r="Q196" i="1" s="1"/>
  <c r="P186" i="1"/>
  <c r="Q186" i="1" s="1"/>
  <c r="P179" i="1"/>
  <c r="Q179" i="1" s="1"/>
  <c r="P132" i="1"/>
  <c r="Q132" i="1" s="1"/>
  <c r="P78" i="1"/>
  <c r="Q78" i="1" s="1"/>
  <c r="P77" i="1"/>
  <c r="Q77" i="1" s="1"/>
  <c r="P184" i="1"/>
  <c r="Q184" i="1" s="1"/>
  <c r="P207" i="1"/>
  <c r="Q207" i="1" s="1"/>
  <c r="P192" i="1"/>
  <c r="Q192" i="1" s="1"/>
  <c r="P189" i="1"/>
  <c r="Q189" i="1" s="1"/>
  <c r="P178" i="1"/>
  <c r="Q178" i="1" s="1"/>
  <c r="P163" i="1"/>
  <c r="Q163" i="1" s="1"/>
  <c r="P227" i="1"/>
  <c r="Q227" i="1" s="1"/>
  <c r="P190" i="1"/>
  <c r="Q190" i="1" s="1"/>
  <c r="P213" i="1"/>
  <c r="Q213" i="1" s="1"/>
  <c r="P151" i="1"/>
  <c r="Q151" i="1" s="1"/>
  <c r="P171" i="1"/>
  <c r="Q171" i="1" s="1"/>
  <c r="P29" i="1"/>
  <c r="Q29" i="1" s="1"/>
  <c r="P232" i="1"/>
  <c r="Q232" i="1" s="1"/>
  <c r="P220" i="1"/>
  <c r="Q220" i="1" s="1"/>
  <c r="P215" i="1"/>
  <c r="Q215" i="1" s="1"/>
  <c r="P37" i="1"/>
  <c r="Q37" i="1" s="1"/>
  <c r="P206" i="1"/>
  <c r="Q206" i="1" s="1"/>
  <c r="P197" i="1"/>
  <c r="Q197" i="1" s="1"/>
  <c r="P229" i="1"/>
  <c r="Q229" i="1" s="1"/>
  <c r="P221" i="1"/>
  <c r="Q221" i="1" s="1"/>
  <c r="P30" i="1"/>
  <c r="Q30" i="1" s="1"/>
  <c r="P40" i="1"/>
  <c r="Q40" i="1" s="1"/>
  <c r="P174" i="1"/>
  <c r="Q174" i="1" s="1"/>
  <c r="B39" i="1" l="1"/>
  <c r="B154" i="1"/>
  <c r="B208" i="1"/>
  <c r="B53" i="1"/>
  <c r="B106" i="1"/>
  <c r="B26" i="1"/>
  <c r="B89" i="1"/>
  <c r="B210" i="1"/>
  <c r="B55" i="1"/>
  <c r="B104" i="1"/>
  <c r="B25" i="1"/>
  <c r="B149" i="1"/>
  <c r="B120" i="1"/>
  <c r="B122" i="1"/>
  <c r="B213" i="1"/>
  <c r="B87" i="1"/>
  <c r="B142" i="1"/>
  <c r="B195" i="1"/>
  <c r="B43" i="1"/>
  <c r="B135" i="1"/>
  <c r="B73" i="1"/>
  <c r="B86" i="1"/>
  <c r="B145" i="1"/>
  <c r="B88" i="1"/>
  <c r="B207" i="1"/>
  <c r="B77" i="1"/>
  <c r="B226" i="1"/>
  <c r="B164" i="1"/>
  <c r="B199" i="1"/>
  <c r="B216" i="1"/>
  <c r="B204" i="1"/>
  <c r="B48" i="1"/>
  <c r="B173" i="1"/>
  <c r="B139" i="1"/>
  <c r="B177" i="1"/>
  <c r="B222" i="1"/>
  <c r="B50" i="1"/>
  <c r="B111" i="1"/>
  <c r="B182" i="1"/>
  <c r="B54" i="1"/>
  <c r="B132" i="1"/>
  <c r="B72" i="1"/>
  <c r="B129" i="1"/>
  <c r="B47" i="1"/>
  <c r="B71" i="1"/>
  <c r="B92" i="1"/>
  <c r="B203" i="1"/>
  <c r="B223" i="1"/>
  <c r="B38" i="1"/>
  <c r="B68" i="1"/>
  <c r="B166" i="1"/>
  <c r="B190" i="1"/>
  <c r="B214" i="1"/>
  <c r="B101" i="1"/>
  <c r="B28" i="1"/>
  <c r="B228" i="1"/>
  <c r="B165" i="1"/>
  <c r="B31" i="1"/>
  <c r="B212" i="1"/>
  <c r="B113" i="1"/>
  <c r="B202" i="1"/>
  <c r="B40" i="1"/>
  <c r="B181" i="1"/>
  <c r="B162" i="1"/>
  <c r="B74" i="1"/>
  <c r="B94" i="1"/>
  <c r="B194" i="1"/>
  <c r="B189" i="1"/>
  <c r="B167" i="1"/>
  <c r="B41" i="1"/>
  <c r="B169" i="1"/>
  <c r="B198" i="1"/>
  <c r="B121" i="1"/>
  <c r="B95" i="1"/>
  <c r="B91" i="1"/>
  <c r="B63" i="1"/>
  <c r="B51" i="1"/>
  <c r="B157" i="1"/>
  <c r="B175" i="1"/>
  <c r="B134" i="1"/>
  <c r="B227" i="1"/>
  <c r="B153" i="1"/>
  <c r="B188" i="1"/>
  <c r="B156" i="1"/>
  <c r="B126" i="1"/>
  <c r="B231" i="1"/>
  <c r="B197" i="1"/>
  <c r="B170" i="1"/>
  <c r="B193" i="1"/>
  <c r="B98" i="1"/>
  <c r="B66" i="1"/>
  <c r="B215" i="1"/>
  <c r="B138" i="1"/>
  <c r="B144" i="1"/>
  <c r="B67" i="1"/>
  <c r="B108" i="1"/>
  <c r="B187" i="1"/>
  <c r="B34" i="1"/>
  <c r="B58" i="1"/>
  <c r="B211" i="1"/>
  <c r="B44" i="1"/>
  <c r="B148" i="1"/>
  <c r="B85" i="1"/>
  <c r="B97" i="1"/>
  <c r="B76" i="1"/>
  <c r="B176" i="1"/>
  <c r="B45" i="1"/>
  <c r="B137" i="1"/>
  <c r="B46" i="1"/>
  <c r="B143" i="1"/>
  <c r="B172" i="1"/>
  <c r="B24" i="1"/>
  <c r="B179" i="1"/>
  <c r="B110" i="1"/>
  <c r="B52" i="1"/>
  <c r="B221" i="1"/>
  <c r="B84" i="1"/>
  <c r="B158" i="1"/>
  <c r="B152" i="1"/>
  <c r="B100" i="1"/>
  <c r="B59" i="1"/>
  <c r="B75" i="1"/>
  <c r="B233" i="1"/>
  <c r="B171" i="1"/>
  <c r="B49" i="1"/>
  <c r="B201" i="1"/>
  <c r="B230" i="1"/>
  <c r="B103" i="1"/>
  <c r="B174" i="1"/>
  <c r="B183" i="1"/>
  <c r="B229" i="1"/>
  <c r="B131" i="1"/>
  <c r="B163" i="1"/>
  <c r="B140" i="1"/>
  <c r="B112" i="1"/>
  <c r="B185" i="1"/>
  <c r="B105" i="1"/>
  <c r="B61" i="1"/>
  <c r="B42" i="1"/>
  <c r="B23" i="1"/>
  <c r="B178" i="1"/>
  <c r="B32" i="1"/>
  <c r="B78" i="1"/>
  <c r="B56" i="1"/>
  <c r="B196" i="1"/>
  <c r="B136" i="1"/>
  <c r="B224" i="1"/>
  <c r="B22" i="1"/>
  <c r="B81" i="1"/>
  <c r="B82" i="1"/>
  <c r="B161" i="1"/>
  <c r="B133" i="1"/>
  <c r="B180" i="1"/>
  <c r="B128" i="1"/>
  <c r="B80" i="1"/>
  <c r="B29" i="1"/>
  <c r="B115" i="1"/>
  <c r="B141" i="1"/>
  <c r="B146" i="1"/>
  <c r="B79" i="1"/>
  <c r="B191" i="1"/>
  <c r="B218" i="1"/>
  <c r="B109" i="1"/>
  <c r="B123" i="1"/>
  <c r="B118" i="1"/>
  <c r="B30" i="1"/>
  <c r="B107" i="1"/>
  <c r="B36" i="1"/>
  <c r="B57" i="1"/>
  <c r="B60" i="1"/>
  <c r="B151" i="1"/>
  <c r="B70" i="1"/>
  <c r="B168" i="1"/>
  <c r="B232" i="1"/>
  <c r="B65" i="1"/>
  <c r="B205" i="1"/>
  <c r="B219" i="1"/>
  <c r="B220" i="1"/>
  <c r="B114" i="1"/>
  <c r="B27" i="1"/>
  <c r="B217" i="1"/>
  <c r="B102" i="1"/>
  <c r="B37" i="1"/>
  <c r="B21" i="1"/>
  <c r="B127" i="1"/>
  <c r="B83" i="1"/>
  <c r="B155" i="1"/>
  <c r="B99" i="1"/>
  <c r="B116" i="1"/>
  <c r="B125" i="1"/>
  <c r="B225" i="1"/>
  <c r="B35" i="1"/>
  <c r="B159" i="1"/>
  <c r="B62" i="1"/>
  <c r="B69" i="1"/>
  <c r="B64" i="1"/>
  <c r="B200" i="1"/>
  <c r="B206" i="1"/>
  <c r="B117" i="1"/>
  <c r="B186" i="1"/>
  <c r="B147" i="1"/>
  <c r="B184" i="1"/>
  <c r="B33" i="1"/>
  <c r="B90" i="1"/>
  <c r="B119" i="1"/>
  <c r="B130" i="1"/>
  <c r="B96" i="1"/>
  <c r="B209" i="1"/>
  <c r="B124" i="1"/>
  <c r="B93" i="1"/>
  <c r="B150" i="1"/>
  <c r="B192" i="1"/>
  <c r="B160" i="1"/>
</calcChain>
</file>

<file path=xl/sharedStrings.xml><?xml version="1.0" encoding="utf-8"?>
<sst xmlns="http://schemas.openxmlformats.org/spreadsheetml/2006/main" count="1985" uniqueCount="727">
  <si>
    <t>INTER_ID</t>
  </si>
  <si>
    <t>CRASH_COUNT</t>
  </si>
  <si>
    <t>MILEPOST</t>
  </si>
  <si>
    <t>ROADS</t>
  </si>
  <si>
    <t>LEGS</t>
  </si>
  <si>
    <t>MJR_SRI</t>
  </si>
  <si>
    <t>MNR_SRI</t>
  </si>
  <si>
    <t>MJR_ROAD</t>
  </si>
  <si>
    <t>MNR_ROAD</t>
  </si>
  <si>
    <t>COUNTY</t>
  </si>
  <si>
    <t>MUNICIPALITY</t>
  </si>
  <si>
    <t>MJR_JURISDICTION</t>
  </si>
  <si>
    <t>MNR_JURISDICTION</t>
  </si>
  <si>
    <t>IS_SKEWED</t>
  </si>
  <si>
    <t>X</t>
  </si>
  <si>
    <t>Y</t>
  </si>
  <si>
    <t>PDO</t>
  </si>
  <si>
    <t>PAIN</t>
  </si>
  <si>
    <t>MODERATE_INJURY</t>
  </si>
  <si>
    <t>INCAPACITATING_INJURY</t>
  </si>
  <si>
    <t>FATAL_INJURY</t>
  </si>
  <si>
    <t>WEIGHTED_SCORE</t>
  </si>
  <si>
    <t>00000551__</t>
  </si>
  <si>
    <t>04081551_W</t>
  </si>
  <si>
    <t>Broadway</t>
  </si>
  <si>
    <t>Martin Luther King Jr Boulevard</t>
  </si>
  <si>
    <t>CAMDEN</t>
  </si>
  <si>
    <t>Camden City</t>
  </si>
  <si>
    <t>County</t>
  </si>
  <si>
    <t>Unknown</t>
  </si>
  <si>
    <t>11000606__</t>
  </si>
  <si>
    <t>11000622__</t>
  </si>
  <si>
    <t>Hamilton Avenue</t>
  </si>
  <si>
    <t>South Olden Avenue</t>
  </si>
  <si>
    <t>MERCER</t>
  </si>
  <si>
    <t>Trenton City</t>
  </si>
  <si>
    <t>No</t>
  </si>
  <si>
    <t>03000630__</t>
  </si>
  <si>
    <t>03000633__</t>
  </si>
  <si>
    <t>Charleston Road</t>
  </si>
  <si>
    <t>Kennedy Way</t>
  </si>
  <si>
    <t>BURLINGTON</t>
  </si>
  <si>
    <t>Willingboro Township</t>
  </si>
  <si>
    <t>00000543__</t>
  </si>
  <si>
    <t>04000601__</t>
  </si>
  <si>
    <t>River Road</t>
  </si>
  <si>
    <t>11031340__</t>
  </si>
  <si>
    <t>FRANCIS AV</t>
  </si>
  <si>
    <t>Municipal</t>
  </si>
  <si>
    <t>00000206__</t>
  </si>
  <si>
    <t>Brunswick Avenue</t>
  </si>
  <si>
    <t>11111159__</t>
  </si>
  <si>
    <t>ANDERSON ST</t>
  </si>
  <si>
    <t>11111556__</t>
  </si>
  <si>
    <t>11111557__</t>
  </si>
  <si>
    <t>Perry Street</t>
  </si>
  <si>
    <t>Montgomery Street</t>
  </si>
  <si>
    <t>00000537__</t>
  </si>
  <si>
    <t>Federal Street</t>
  </si>
  <si>
    <t>11111562__</t>
  </si>
  <si>
    <t>11111255__</t>
  </si>
  <si>
    <t>Prospect Street</t>
  </si>
  <si>
    <t>RUTHERFORD AV</t>
  </si>
  <si>
    <t>04081587__</t>
  </si>
  <si>
    <t>Cooper Street</t>
  </si>
  <si>
    <t>04000605__</t>
  </si>
  <si>
    <t>04081614__</t>
  </si>
  <si>
    <t>Mount Ephraim Avenue</t>
  </si>
  <si>
    <t>Sheridan Street</t>
  </si>
  <si>
    <t>04000607__</t>
  </si>
  <si>
    <t>04081608_W</t>
  </si>
  <si>
    <t>Kaighns Avenue</t>
  </si>
  <si>
    <t>Vesper Avenue</t>
  </si>
  <si>
    <t>04081303__</t>
  </si>
  <si>
    <t>04081551__</t>
  </si>
  <si>
    <t>04081414__</t>
  </si>
  <si>
    <t>S 5TH ST</t>
  </si>
  <si>
    <t>04000609__</t>
  </si>
  <si>
    <t>04081323__</t>
  </si>
  <si>
    <t>South 27th Street</t>
  </si>
  <si>
    <t>MICKLE ST</t>
  </si>
  <si>
    <t>03000607__</t>
  </si>
  <si>
    <t>03000620__</t>
  </si>
  <si>
    <t>South Maple Avenue</t>
  </si>
  <si>
    <t>East Main Street</t>
  </si>
  <si>
    <t>Evesham Township</t>
  </si>
  <si>
    <t>11000635__</t>
  </si>
  <si>
    <t>11031969__</t>
  </si>
  <si>
    <t>East State Street</t>
  </si>
  <si>
    <t>South Clinton Avenue</t>
  </si>
  <si>
    <t>04081302__</t>
  </si>
  <si>
    <t>N 32ND ST</t>
  </si>
  <si>
    <t>00000561__</t>
  </si>
  <si>
    <t>04081605__</t>
  </si>
  <si>
    <t>Haddon Avenue</t>
  </si>
  <si>
    <t>Benson Street</t>
  </si>
  <si>
    <t>04081426__</t>
  </si>
  <si>
    <t>ROYDEN ST</t>
  </si>
  <si>
    <t>11111527__</t>
  </si>
  <si>
    <t>Cass Street</t>
  </si>
  <si>
    <t>11111558__</t>
  </si>
  <si>
    <t>Southard Street</t>
  </si>
  <si>
    <t>04000610__</t>
  </si>
  <si>
    <t>04081212__</t>
  </si>
  <si>
    <t>Westfield Avenue</t>
  </si>
  <si>
    <t>CHURCH ST</t>
  </si>
  <si>
    <t>11031983__</t>
  </si>
  <si>
    <t>West Park Avenue</t>
  </si>
  <si>
    <t>Hamilton Twp (Mercer Co)</t>
  </si>
  <si>
    <t>11111089__</t>
  </si>
  <si>
    <t>GLADSTONE AV</t>
  </si>
  <si>
    <t>08221113__</t>
  </si>
  <si>
    <t>00000553__</t>
  </si>
  <si>
    <t>Evergreen Avenue</t>
  </si>
  <si>
    <t>GLOUCESTER</t>
  </si>
  <si>
    <t>Woodbury City</t>
  </si>
  <si>
    <t>11000636__</t>
  </si>
  <si>
    <t>11111568__</t>
  </si>
  <si>
    <t>Parkside Avenue</t>
  </si>
  <si>
    <t>Stuyvesant Avenue</t>
  </si>
  <si>
    <t>04081198__</t>
  </si>
  <si>
    <t>04081449__</t>
  </si>
  <si>
    <t>ATLANTIC AV</t>
  </si>
  <si>
    <t>ROSE ST</t>
  </si>
  <si>
    <t>00000033__</t>
  </si>
  <si>
    <t>11111537__</t>
  </si>
  <si>
    <t>Greenwood Avenue</t>
  </si>
  <si>
    <t>Chestnut Avenue</t>
  </si>
  <si>
    <t>00000045__</t>
  </si>
  <si>
    <t>08000644__</t>
  </si>
  <si>
    <t>Broad Street</t>
  </si>
  <si>
    <t>Red Bank Avenue</t>
  </si>
  <si>
    <t>N.J.D.O.T.</t>
  </si>
  <si>
    <t>11111536__</t>
  </si>
  <si>
    <t>Hudson Street</t>
  </si>
  <si>
    <t>Yes</t>
  </si>
  <si>
    <t>11111564__</t>
  </si>
  <si>
    <t>11111565__</t>
  </si>
  <si>
    <t>Hoffman Avenue</t>
  </si>
  <si>
    <t>Oakland Street</t>
  </si>
  <si>
    <t>00000553A_</t>
  </si>
  <si>
    <t>Pitman Borough</t>
  </si>
  <si>
    <t>00000535__</t>
  </si>
  <si>
    <t>11000614__</t>
  </si>
  <si>
    <t>Nottingham Way</t>
  </si>
  <si>
    <t>Maple Shade Township</t>
  </si>
  <si>
    <t>00000534__</t>
  </si>
  <si>
    <t>04000759__</t>
  </si>
  <si>
    <t>Blackwood-Clementon Road</t>
  </si>
  <si>
    <t>Little Gloucester Road</t>
  </si>
  <si>
    <t>Gloucester Township</t>
  </si>
  <si>
    <t>11000653__</t>
  </si>
  <si>
    <t>11111383__</t>
  </si>
  <si>
    <t>Calhoun Street</t>
  </si>
  <si>
    <t>PASSAIC ST</t>
  </si>
  <si>
    <t>00000555__</t>
  </si>
  <si>
    <t>08181167__</t>
  </si>
  <si>
    <t>Tuckahoe Road</t>
  </si>
  <si>
    <t>ARDMORE AV</t>
  </si>
  <si>
    <t>Washington Twp (Gloucester Co)</t>
  </si>
  <si>
    <t>00000041__</t>
  </si>
  <si>
    <t>04171101__</t>
  </si>
  <si>
    <t>Kings Highway</t>
  </si>
  <si>
    <t>Linden Avenue</t>
  </si>
  <si>
    <t>Haddonfield Borough</t>
  </si>
  <si>
    <t>04081612__</t>
  </si>
  <si>
    <t>04081615__</t>
  </si>
  <si>
    <t>South 9th Street</t>
  </si>
  <si>
    <t>Carl Miller Blvd</t>
  </si>
  <si>
    <t>04371125__</t>
  </si>
  <si>
    <t>04371006__</t>
  </si>
  <si>
    <t>Woodlynne Avenue</t>
  </si>
  <si>
    <t>CHESTNUT AV</t>
  </si>
  <si>
    <t>Woodlynne Borough</t>
  </si>
  <si>
    <t>Pennsauken Township</t>
  </si>
  <si>
    <t>00000031__</t>
  </si>
  <si>
    <t>11111360__</t>
  </si>
  <si>
    <t>04151595__</t>
  </si>
  <si>
    <t>04000643__</t>
  </si>
  <si>
    <t>Crystal Lake Avenue</t>
  </si>
  <si>
    <t>Haddon Township</t>
  </si>
  <si>
    <t>04171054__</t>
  </si>
  <si>
    <t>CHESTNUT ST</t>
  </si>
  <si>
    <t>04171143__</t>
  </si>
  <si>
    <t>Euclid Avenue</t>
  </si>
  <si>
    <t>04081395__</t>
  </si>
  <si>
    <t>State Street</t>
  </si>
  <si>
    <t>N 6TH ST</t>
  </si>
  <si>
    <t>11031489__</t>
  </si>
  <si>
    <t>South Broad Street</t>
  </si>
  <si>
    <t>THROPP AV</t>
  </si>
  <si>
    <t>08000641__</t>
  </si>
  <si>
    <t>Main Street</t>
  </si>
  <si>
    <t>High Street</t>
  </si>
  <si>
    <t>Glassboro Borough</t>
  </si>
  <si>
    <t>04081312__</t>
  </si>
  <si>
    <t>04081607__</t>
  </si>
  <si>
    <t>04081155__</t>
  </si>
  <si>
    <t>Chestnut Street</t>
  </si>
  <si>
    <t>S 6TH ST</t>
  </si>
  <si>
    <t>04081240__</t>
  </si>
  <si>
    <t>S 25TH ST</t>
  </si>
  <si>
    <t>00000047__</t>
  </si>
  <si>
    <t>Delsea Drive</t>
  </si>
  <si>
    <t>08151044__</t>
  </si>
  <si>
    <t>North Woodbury Road</t>
  </si>
  <si>
    <t>WAVERLY AV</t>
  </si>
  <si>
    <t>11091241__</t>
  </si>
  <si>
    <t>11091020__</t>
  </si>
  <si>
    <t>Witherspoon Street</t>
  </si>
  <si>
    <t>GREEN ST</t>
  </si>
  <si>
    <t>Princeton Borough</t>
  </si>
  <si>
    <t>11111538__</t>
  </si>
  <si>
    <t>Roebling Avenue</t>
  </si>
  <si>
    <t>11112004__</t>
  </si>
  <si>
    <t>Liberty Street</t>
  </si>
  <si>
    <t>11111552__</t>
  </si>
  <si>
    <t>11111555__</t>
  </si>
  <si>
    <t>West State Street</t>
  </si>
  <si>
    <t>Barracks St</t>
  </si>
  <si>
    <t>11111543__</t>
  </si>
  <si>
    <t>Hudson Avenue</t>
  </si>
  <si>
    <t>04000670__</t>
  </si>
  <si>
    <t>04000673__</t>
  </si>
  <si>
    <t>Burnt Mill Road</t>
  </si>
  <si>
    <t>Voorhees Township</t>
  </si>
  <si>
    <t>08061129__</t>
  </si>
  <si>
    <t>CENTER ST</t>
  </si>
  <si>
    <t>04281060__</t>
  </si>
  <si>
    <t>WOODROW RD</t>
  </si>
  <si>
    <t>Pine Hill Borough</t>
  </si>
  <si>
    <t>11111549__</t>
  </si>
  <si>
    <t>11111205__</t>
  </si>
  <si>
    <t>North Stockton Street</t>
  </si>
  <si>
    <t>MERCHANT ST</t>
  </si>
  <si>
    <t>00000064__</t>
  </si>
  <si>
    <t>00000571__</t>
  </si>
  <si>
    <t>Heightstown Road</t>
  </si>
  <si>
    <t>Hightstown Road</t>
  </si>
  <si>
    <t>West Windsor Township</t>
  </si>
  <si>
    <t>04000737__</t>
  </si>
  <si>
    <t>Delaware Avenue</t>
  </si>
  <si>
    <t>03000667__</t>
  </si>
  <si>
    <t>03291332__</t>
  </si>
  <si>
    <t>HANOVER BLVD</t>
  </si>
  <si>
    <t>Pemberton Township</t>
  </si>
  <si>
    <t>04000617__</t>
  </si>
  <si>
    <t>North 43rd Street</t>
  </si>
  <si>
    <t>04081110__</t>
  </si>
  <si>
    <t>04081111__</t>
  </si>
  <si>
    <t>MORTON ST</t>
  </si>
  <si>
    <t>NORRIS ST</t>
  </si>
  <si>
    <t>04081310__</t>
  </si>
  <si>
    <t>N 34TH ST</t>
  </si>
  <si>
    <t>04081054__</t>
  </si>
  <si>
    <t>04081055__</t>
  </si>
  <si>
    <t>W IRONSIDE RD</t>
  </si>
  <si>
    <t>SUMTER RD</t>
  </si>
  <si>
    <t>03000605__</t>
  </si>
  <si>
    <t>03101037__</t>
  </si>
  <si>
    <t>Fairview Street</t>
  </si>
  <si>
    <t>YANSICK DR</t>
  </si>
  <si>
    <t>Delran Township</t>
  </si>
  <si>
    <t>03000635__</t>
  </si>
  <si>
    <t>Woodlane Road</t>
  </si>
  <si>
    <t>Rancocas Road</t>
  </si>
  <si>
    <t>Westampton Township</t>
  </si>
  <si>
    <t>11111086__</t>
  </si>
  <si>
    <t>GARFIELD AV</t>
  </si>
  <si>
    <t>04081175__</t>
  </si>
  <si>
    <t>EVERETT ST</t>
  </si>
  <si>
    <t>11111041__</t>
  </si>
  <si>
    <t>CHASE ST</t>
  </si>
  <si>
    <t>04081300__</t>
  </si>
  <si>
    <t>HAYES AV</t>
  </si>
  <si>
    <t>04081609__</t>
  </si>
  <si>
    <t>South 7th Street</t>
  </si>
  <si>
    <t>00000544__</t>
  </si>
  <si>
    <t>04000669__</t>
  </si>
  <si>
    <t>Evesham Road</t>
  </si>
  <si>
    <t>Warwick Road</t>
  </si>
  <si>
    <t>Magnolia Borough</t>
  </si>
  <si>
    <t>04231025__</t>
  </si>
  <si>
    <t>LA PIERRE AVE</t>
  </si>
  <si>
    <t>Maple Avenue</t>
  </si>
  <si>
    <t>Merchantville borough</t>
  </si>
  <si>
    <t>03000626__</t>
  </si>
  <si>
    <t>03381184__</t>
  </si>
  <si>
    <t>Beverly Road</t>
  </si>
  <si>
    <t>COUNTRY CLUB RD</t>
  </si>
  <si>
    <t>03000603__</t>
  </si>
  <si>
    <t>03221138__</t>
  </si>
  <si>
    <t>Chester Avenue</t>
  </si>
  <si>
    <t>W MAPLE AV</t>
  </si>
  <si>
    <t>Moorestown Township</t>
  </si>
  <si>
    <t>04121023__</t>
  </si>
  <si>
    <t>W ZANE AV</t>
  </si>
  <si>
    <t>Collingswood Borough</t>
  </si>
  <si>
    <t>11091086__</t>
  </si>
  <si>
    <t>11091027__</t>
  </si>
  <si>
    <t>Wiggins Street</t>
  </si>
  <si>
    <t>N TULANE ST</t>
  </si>
  <si>
    <t>11111526__</t>
  </si>
  <si>
    <t>11111508__</t>
  </si>
  <si>
    <t>Market Street</t>
  </si>
  <si>
    <t>08000667__</t>
  </si>
  <si>
    <t>Cohawkin Road</t>
  </si>
  <si>
    <t>East Greenwich Township</t>
  </si>
  <si>
    <t>04000683__</t>
  </si>
  <si>
    <t>Laurel Road</t>
  </si>
  <si>
    <t>Chews Landing Rd - Clementon Road</t>
  </si>
  <si>
    <t>Lindenwold Borough</t>
  </si>
  <si>
    <t>11000634__</t>
  </si>
  <si>
    <t>11021327__</t>
  </si>
  <si>
    <t>Parkway Avenue</t>
  </si>
  <si>
    <t>WALTER ST</t>
  </si>
  <si>
    <t>Ewing Township</t>
  </si>
  <si>
    <t>04000644__</t>
  </si>
  <si>
    <t>04091726__</t>
  </si>
  <si>
    <t>Haddonfield Road</t>
  </si>
  <si>
    <t>N PRINCETON AV</t>
  </si>
  <si>
    <t>Cherry Hill Township</t>
  </si>
  <si>
    <t>11000626__</t>
  </si>
  <si>
    <t>Chambers Street</t>
  </si>
  <si>
    <t>11091239__</t>
  </si>
  <si>
    <t>N Harrison St</t>
  </si>
  <si>
    <t>08021104__</t>
  </si>
  <si>
    <t>08021257__</t>
  </si>
  <si>
    <t>Florence Avenue</t>
  </si>
  <si>
    <t>MOORE AV</t>
  </si>
  <si>
    <t>Deptford Township</t>
  </si>
  <si>
    <t>11031976__</t>
  </si>
  <si>
    <t>Klockner Road</t>
  </si>
  <si>
    <t>04271313__</t>
  </si>
  <si>
    <t>37TH ST</t>
  </si>
  <si>
    <t>04081147__</t>
  </si>
  <si>
    <t>JEFFERSON ST</t>
  </si>
  <si>
    <t>04081128__</t>
  </si>
  <si>
    <t>KOLO ST</t>
  </si>
  <si>
    <t>04000608__</t>
  </si>
  <si>
    <t>Baird Boulevard</t>
  </si>
  <si>
    <t>04000611__</t>
  </si>
  <si>
    <t>36th Street</t>
  </si>
  <si>
    <t>04000687__</t>
  </si>
  <si>
    <t>04000705__</t>
  </si>
  <si>
    <t>Jarvis Road</t>
  </si>
  <si>
    <t>Sicklerville Road</t>
  </si>
  <si>
    <t>11091083__</t>
  </si>
  <si>
    <t>Washington Road</t>
  </si>
  <si>
    <t>IVY LN</t>
  </si>
  <si>
    <t>03000613__</t>
  </si>
  <si>
    <t>03301028__</t>
  </si>
  <si>
    <t>South Bridgeboro Street</t>
  </si>
  <si>
    <t>WASHINGTON ST</t>
  </si>
  <si>
    <t>Riverside Township</t>
  </si>
  <si>
    <t>04000603__</t>
  </si>
  <si>
    <t>Ferry Avenue</t>
  </si>
  <si>
    <t>03000669__</t>
  </si>
  <si>
    <t>03291423__</t>
  </si>
  <si>
    <t>Juliustown Road</t>
  </si>
  <si>
    <t>CRESCENT DR</t>
  </si>
  <si>
    <t>04081588__</t>
  </si>
  <si>
    <t>04081611__</t>
  </si>
  <si>
    <t>Newton Avenue</t>
  </si>
  <si>
    <t>S 10th Street</t>
  </si>
  <si>
    <t>03000691__</t>
  </si>
  <si>
    <t>Rancocas-Mount Holly Road</t>
  </si>
  <si>
    <t>King Street</t>
  </si>
  <si>
    <t>Mount Holly Township</t>
  </si>
  <si>
    <t>11111142__</t>
  </si>
  <si>
    <t>CLARK ST</t>
  </si>
  <si>
    <t>11021322__</t>
  </si>
  <si>
    <t>FARRELL AV</t>
  </si>
  <si>
    <t>11031990__</t>
  </si>
  <si>
    <t>11031635__</t>
  </si>
  <si>
    <t>Yardville-Hamilton Square Road</t>
  </si>
  <si>
    <t>LOCUST AVE</t>
  </si>
  <si>
    <t>11101246__</t>
  </si>
  <si>
    <t>Valley Road</t>
  </si>
  <si>
    <t>Princeton Township</t>
  </si>
  <si>
    <t>00000530__</t>
  </si>
  <si>
    <t>03291434__</t>
  </si>
  <si>
    <t>Pemberton-Browns Mills Road</t>
  </si>
  <si>
    <t>03291383__</t>
  </si>
  <si>
    <t>EVERGREEN BLVD</t>
  </si>
  <si>
    <t>04081599__</t>
  </si>
  <si>
    <t>04081511__</t>
  </si>
  <si>
    <t>Erie Street</t>
  </si>
  <si>
    <t>N 8TH ST</t>
  </si>
  <si>
    <t>00000206Z_</t>
  </si>
  <si>
    <t>US 206 Southbound</t>
  </si>
  <si>
    <t>11111151__</t>
  </si>
  <si>
    <t>BUTLER ST</t>
  </si>
  <si>
    <t>West Main Street</t>
  </si>
  <si>
    <t>Church Road</t>
  </si>
  <si>
    <t>04000659__</t>
  </si>
  <si>
    <t>04041113__</t>
  </si>
  <si>
    <t>Gloucester Pike</t>
  </si>
  <si>
    <t>PRINCETON AV</t>
  </si>
  <si>
    <t>Bellmawr Borough</t>
  </si>
  <si>
    <t>04081013__</t>
  </si>
  <si>
    <t>04081018__</t>
  </si>
  <si>
    <t>KENWOOD AV</t>
  </si>
  <si>
    <t>WILDWOOD AV</t>
  </si>
  <si>
    <t>04151074__</t>
  </si>
  <si>
    <t>East Church Road</t>
  </si>
  <si>
    <t>INDIANA AVE</t>
  </si>
  <si>
    <t>04000686__</t>
  </si>
  <si>
    <t>04000695__</t>
  </si>
  <si>
    <t>Gibbsboro Road</t>
  </si>
  <si>
    <t>Whitehorse Avenue</t>
  </si>
  <si>
    <t>Clementon Borough</t>
  </si>
  <si>
    <t>00000533__</t>
  </si>
  <si>
    <t>00000206__Y104240</t>
  </si>
  <si>
    <t>04081627__</t>
  </si>
  <si>
    <t>04081324__</t>
  </si>
  <si>
    <t>Dudley Street</t>
  </si>
  <si>
    <t>CARMEN ST</t>
  </si>
  <si>
    <t>04081213__</t>
  </si>
  <si>
    <t>N 30TH ST</t>
  </si>
  <si>
    <t>04171030__</t>
  </si>
  <si>
    <t>HOPKINS AV</t>
  </si>
  <si>
    <t>04311025__</t>
  </si>
  <si>
    <t>E PRESTON AV</t>
  </si>
  <si>
    <t>Somerdale Borough</t>
  </si>
  <si>
    <t>11111211__</t>
  </si>
  <si>
    <t>DAYTON ST</t>
  </si>
  <si>
    <t>11111553__</t>
  </si>
  <si>
    <t>West Hanover Street</t>
  </si>
  <si>
    <t>04000671__</t>
  </si>
  <si>
    <t>Kresson Road</t>
  </si>
  <si>
    <t>Winslow Township</t>
  </si>
  <si>
    <t>Mantua Township</t>
  </si>
  <si>
    <t>08000612__</t>
  </si>
  <si>
    <t>Corkery Lane</t>
  </si>
  <si>
    <t>Monroe Twp (Gloucester Co)</t>
  </si>
  <si>
    <t>East Windsor Township</t>
  </si>
  <si>
    <t>04171069__</t>
  </si>
  <si>
    <t>Ellis Avenue</t>
  </si>
  <si>
    <t>WALNUT ST</t>
  </si>
  <si>
    <t>Runnemede Borough</t>
  </si>
  <si>
    <t>Edgewater Park Township</t>
  </si>
  <si>
    <t>03221190__</t>
  </si>
  <si>
    <t>W SECOND ST</t>
  </si>
  <si>
    <t>03000612__</t>
  </si>
  <si>
    <t>Pine Street</t>
  </si>
  <si>
    <t>00000545__</t>
  </si>
  <si>
    <t>03031011__</t>
  </si>
  <si>
    <t>Farnsworth Avenue</t>
  </si>
  <si>
    <t>RAILROAD AV</t>
  </si>
  <si>
    <t>Bordentown City</t>
  </si>
  <si>
    <t>03051142__</t>
  </si>
  <si>
    <t>03051108__</t>
  </si>
  <si>
    <t>LIBRARY ST</t>
  </si>
  <si>
    <t>Burlington City</t>
  </si>
  <si>
    <t>04271389__</t>
  </si>
  <si>
    <t>EXPO CENTER ENTRANCE</t>
  </si>
  <si>
    <t>11000618__</t>
  </si>
  <si>
    <t>Hopewell Borough</t>
  </si>
  <si>
    <t>04221103__</t>
  </si>
  <si>
    <t>04221113__</t>
  </si>
  <si>
    <t>7TH AV</t>
  </si>
  <si>
    <t>HOMESITE AV</t>
  </si>
  <si>
    <t>04000616__</t>
  </si>
  <si>
    <t>04000675__</t>
  </si>
  <si>
    <t>Cropwell Road</t>
  </si>
  <si>
    <t>00000541__</t>
  </si>
  <si>
    <t>00000038__</t>
  </si>
  <si>
    <t>NJ 38</t>
  </si>
  <si>
    <t>08201085__</t>
  </si>
  <si>
    <t>CARTER AV</t>
  </si>
  <si>
    <t>West Deptford Township</t>
  </si>
  <si>
    <t>11021180__</t>
  </si>
  <si>
    <t>IVES AVE</t>
  </si>
  <si>
    <t>00000518__</t>
  </si>
  <si>
    <t>11051008__</t>
  </si>
  <si>
    <t>East Broad Street</t>
  </si>
  <si>
    <t>MAPLE AVE</t>
  </si>
  <si>
    <t>04081093__</t>
  </si>
  <si>
    <t>04081094__</t>
  </si>
  <si>
    <t>PERSHING ST</t>
  </si>
  <si>
    <t>04081630__</t>
  </si>
  <si>
    <t>04081291__</t>
  </si>
  <si>
    <t>N 23RD ST</t>
  </si>
  <si>
    <t>04081236__</t>
  </si>
  <si>
    <t>Beacon Avenue</t>
  </si>
  <si>
    <t>N 21ST ST</t>
  </si>
  <si>
    <t>FOWLER ST</t>
  </si>
  <si>
    <t>04081211__</t>
  </si>
  <si>
    <t>N 29TH ST</t>
  </si>
  <si>
    <t>04081058__</t>
  </si>
  <si>
    <t>04081061__</t>
  </si>
  <si>
    <t>YORKSHIP RD</t>
  </si>
  <si>
    <t>KERSARGE AV</t>
  </si>
  <si>
    <t>04000704__</t>
  </si>
  <si>
    <t>Erial - Williamstown Road</t>
  </si>
  <si>
    <t>NEW YORK AV</t>
  </si>
  <si>
    <t>11031503__</t>
  </si>
  <si>
    <t>Whitehorse Road</t>
  </si>
  <si>
    <t>KNAPP AV</t>
  </si>
  <si>
    <t>03221158__</t>
  </si>
  <si>
    <t>DEVON RD</t>
  </si>
  <si>
    <t>Levitt Parkway</t>
  </si>
  <si>
    <t>Washington Twp  (Mercer Co)</t>
  </si>
  <si>
    <t>04081668__</t>
  </si>
  <si>
    <t>04081348__</t>
  </si>
  <si>
    <t>04081423__</t>
  </si>
  <si>
    <t>TRENTON AV</t>
  </si>
  <si>
    <t>04000689__</t>
  </si>
  <si>
    <t>Berlin Cross Keys Road</t>
  </si>
  <si>
    <t>04151594__</t>
  </si>
  <si>
    <t>Cherrywood Drive</t>
  </si>
  <si>
    <t>04081319__</t>
  </si>
  <si>
    <t>Harrison Township</t>
  </si>
  <si>
    <t>08000633__</t>
  </si>
  <si>
    <t>Bluebell Road</t>
  </si>
  <si>
    <t>03381212__</t>
  </si>
  <si>
    <t>POST LN</t>
  </si>
  <si>
    <t>04000630__</t>
  </si>
  <si>
    <t>04161162__</t>
  </si>
  <si>
    <t>Collings Avenue</t>
  </si>
  <si>
    <t>CALVERT AV</t>
  </si>
  <si>
    <t>04361165__</t>
  </si>
  <si>
    <t>04361169__</t>
  </si>
  <si>
    <t>RICHARDSON AV</t>
  </si>
  <si>
    <t>TENTH AV</t>
  </si>
  <si>
    <t>11031488__</t>
  </si>
  <si>
    <t>MADDOCK AV</t>
  </si>
  <si>
    <t>Haddonfield-Berlin Road</t>
  </si>
  <si>
    <t>11031541__</t>
  </si>
  <si>
    <t>GROPP AV</t>
  </si>
  <si>
    <t>03000629__</t>
  </si>
  <si>
    <t>03000634__</t>
  </si>
  <si>
    <t>Sunset Road</t>
  </si>
  <si>
    <t>Audubon Borough</t>
  </si>
  <si>
    <t>03221131__</t>
  </si>
  <si>
    <t>PLUM ST</t>
  </si>
  <si>
    <t>03000616__</t>
  </si>
  <si>
    <t>03291204__</t>
  </si>
  <si>
    <t>WILBERT ST</t>
  </si>
  <si>
    <t>11101152__</t>
  </si>
  <si>
    <t>FRANKLIN AVE</t>
  </si>
  <si>
    <t>04151592__</t>
  </si>
  <si>
    <t>04151042__</t>
  </si>
  <si>
    <t>Coles Road</t>
  </si>
  <si>
    <t>PETERS LN</t>
  </si>
  <si>
    <t>08000655__</t>
  </si>
  <si>
    <t>Fries Mill Road</t>
  </si>
  <si>
    <t>11031388__</t>
  </si>
  <si>
    <t>JOHNSTON AV</t>
  </si>
  <si>
    <t>Franklin Twp (Gloucester Co)</t>
  </si>
  <si>
    <t>00000040__</t>
  </si>
  <si>
    <t>Harding Highway</t>
  </si>
  <si>
    <t>Camden Avenue</t>
  </si>
  <si>
    <t>04081467__</t>
  </si>
  <si>
    <t>04081634__</t>
  </si>
  <si>
    <t>PRINCESS ST</t>
  </si>
  <si>
    <t>Memorial Avenue</t>
  </si>
  <si>
    <t>Browning Road</t>
  </si>
  <si>
    <t>04151332__</t>
  </si>
  <si>
    <t>CENTRAL AVE</t>
  </si>
  <si>
    <t>040006123_</t>
  </si>
  <si>
    <t>11111542__</t>
  </si>
  <si>
    <t>Lincoln Avenue</t>
  </si>
  <si>
    <t>11111439__</t>
  </si>
  <si>
    <t>TRENT AV</t>
  </si>
  <si>
    <t>11021286__</t>
  </si>
  <si>
    <t>BEAKES ST</t>
  </si>
  <si>
    <t>04081433__</t>
  </si>
  <si>
    <t>FAIRVIEW ST</t>
  </si>
  <si>
    <t>04081473__</t>
  </si>
  <si>
    <t>STEVENS ST</t>
  </si>
  <si>
    <t>08000603__</t>
  </si>
  <si>
    <t>03191062__</t>
  </si>
  <si>
    <t>POPLAR AV</t>
  </si>
  <si>
    <t>Breakneck Road</t>
  </si>
  <si>
    <t>Cedar Road</t>
  </si>
  <si>
    <t>11000613__</t>
  </si>
  <si>
    <t>Spruce Street</t>
  </si>
  <si>
    <t>11000638__</t>
  </si>
  <si>
    <t>Clarksville Road</t>
  </si>
  <si>
    <t>Harrison Avenue</t>
  </si>
  <si>
    <t>11091157__</t>
  </si>
  <si>
    <t>LEAVITT LN</t>
  </si>
  <si>
    <t>04361124__</t>
  </si>
  <si>
    <t>JOHNSON RD</t>
  </si>
  <si>
    <t>04041154__</t>
  </si>
  <si>
    <t>N Bellmawr Ave</t>
  </si>
  <si>
    <t>NJ 129</t>
  </si>
  <si>
    <t>11031036__</t>
  </si>
  <si>
    <t>11121068__</t>
  </si>
  <si>
    <t>Hutchinson Road</t>
  </si>
  <si>
    <t>MOORSLEIGH WAY</t>
  </si>
  <si>
    <t>04151315__</t>
  </si>
  <si>
    <t>ST MARK DR</t>
  </si>
  <si>
    <t>04081006__</t>
  </si>
  <si>
    <t>04081010__</t>
  </si>
  <si>
    <t>GREENWOD AV</t>
  </si>
  <si>
    <t>BRADLEY AV</t>
  </si>
  <si>
    <t>11091159__</t>
  </si>
  <si>
    <t>11101137__</t>
  </si>
  <si>
    <t>JOHN ST</t>
  </si>
  <si>
    <t>LEIGH AVE</t>
  </si>
  <si>
    <t>03000626_W</t>
  </si>
  <si>
    <t>3rd Street</t>
  </si>
  <si>
    <t>04000627__</t>
  </si>
  <si>
    <t>04091175__</t>
  </si>
  <si>
    <t>Cooper Landing Road</t>
  </si>
  <si>
    <t>08111417__</t>
  </si>
  <si>
    <t>ARROWTRAIL DR</t>
  </si>
  <si>
    <t>11031724__</t>
  </si>
  <si>
    <t>MCCLELLAN AV</t>
  </si>
  <si>
    <t>00000129_S</t>
  </si>
  <si>
    <t>RAND ST</t>
  </si>
  <si>
    <t>04361069__</t>
  </si>
  <si>
    <t>CHURCH RD</t>
  </si>
  <si>
    <t>08101033__</t>
  </si>
  <si>
    <t>OWENS LN</t>
  </si>
  <si>
    <t>08000678__</t>
  </si>
  <si>
    <t>08031045__</t>
  </si>
  <si>
    <t>JESSUP MILL RD</t>
  </si>
  <si>
    <t>11000620__</t>
  </si>
  <si>
    <t>Arena Drive</t>
  </si>
  <si>
    <t>04081097__</t>
  </si>
  <si>
    <t>CARL MILLER BLVD</t>
  </si>
  <si>
    <t>04151222__</t>
  </si>
  <si>
    <t>JEFFERSON DR</t>
  </si>
  <si>
    <t>11021293__</t>
  </si>
  <si>
    <t>FOURTH AVE</t>
  </si>
  <si>
    <t>MIDVALE ST</t>
  </si>
  <si>
    <t>08061128__</t>
  </si>
  <si>
    <t>COLLEGE AV</t>
  </si>
  <si>
    <t>08111452__</t>
  </si>
  <si>
    <t>CLIFTON DR</t>
  </si>
  <si>
    <t>11031485__</t>
  </si>
  <si>
    <t>WOODSIDE AV</t>
  </si>
  <si>
    <t>11101180__</t>
  </si>
  <si>
    <t>CARNAHAN PL</t>
  </si>
  <si>
    <t>03291385__</t>
  </si>
  <si>
    <t>03291444__</t>
  </si>
  <si>
    <t>PEMBERTON BLVD</t>
  </si>
  <si>
    <t>BLUEBIRD ST</t>
  </si>
  <si>
    <t>04011026__</t>
  </si>
  <si>
    <t>04011050__</t>
  </si>
  <si>
    <t>CEDARCROFT AV</t>
  </si>
  <si>
    <t>03371132__</t>
  </si>
  <si>
    <t>03371144__</t>
  </si>
  <si>
    <t>SHARPLESS BLVD</t>
  </si>
  <si>
    <t>FIELDCREST DR</t>
  </si>
  <si>
    <t>00000526__</t>
  </si>
  <si>
    <t>11121002__</t>
  </si>
  <si>
    <t>Robbinsville-Allentown Road</t>
  </si>
  <si>
    <t>VAHLSING WAY</t>
  </si>
  <si>
    <t>11131143__</t>
  </si>
  <si>
    <t>11011020__</t>
  </si>
  <si>
    <t>Dutch Neck Road</t>
  </si>
  <si>
    <t>OAK CREEK CIRCLE</t>
  </si>
  <si>
    <t>11031186__</t>
  </si>
  <si>
    <t>Edinberg Road</t>
  </si>
  <si>
    <t>WILSON AVE</t>
  </si>
  <si>
    <t>03121014__</t>
  </si>
  <si>
    <t>HESS AVE</t>
  </si>
  <si>
    <t>11111389__</t>
  </si>
  <si>
    <t>11031168__</t>
  </si>
  <si>
    <t>WHATLEY RD</t>
  </si>
  <si>
    <t>11031412__</t>
  </si>
  <si>
    <t>ROBERTS AV</t>
  </si>
  <si>
    <t>04091353__</t>
  </si>
  <si>
    <t>CRANFORD RD</t>
  </si>
  <si>
    <t>04221133__</t>
  </si>
  <si>
    <t>EMERSON AV</t>
  </si>
  <si>
    <t>Burlington Pike</t>
  </si>
  <si>
    <t>Cove Road</t>
  </si>
  <si>
    <t>Beesley's Point Bridge Co.</t>
  </si>
  <si>
    <t>Burlington County Bridge Commission</t>
  </si>
  <si>
    <t>D.R.J.T.B.C.</t>
  </si>
  <si>
    <t>Delaware River and Bay Authority</t>
  </si>
  <si>
    <t>Delaware River Port Authority</t>
  </si>
  <si>
    <t>New Jersey Turnpike Authority</t>
  </si>
  <si>
    <t>NULL</t>
  </si>
  <si>
    <t>Palisades Interstate Parkway Commission</t>
  </si>
  <si>
    <t>Port Authority of N.Y &amp; N.J.</t>
  </si>
  <si>
    <t>South Jersey Transportation Authority</t>
  </si>
  <si>
    <t>Mjr_juris_lookup</t>
  </si>
  <si>
    <t>Mnr_juris_lookup</t>
  </si>
  <si>
    <t>Juris_Flag</t>
  </si>
  <si>
    <t>NJ 31</t>
  </si>
  <si>
    <t>Reservoir St</t>
  </si>
  <si>
    <t>Broad St</t>
  </si>
  <si>
    <t>White Horse Rd</t>
  </si>
  <si>
    <t>Mount Holly Bypass</t>
  </si>
  <si>
    <t>Fort Dix Road</t>
  </si>
  <si>
    <t>Lakeshore Dr</t>
  </si>
  <si>
    <t>Birkshire St</t>
  </si>
  <si>
    <t>Springsdale Rd</t>
  </si>
  <si>
    <t>Biedeman Ave</t>
  </si>
  <si>
    <t>Rosedale Ave</t>
  </si>
  <si>
    <t>River Ave</t>
  </si>
  <si>
    <t>Kelly Drivers Lane</t>
  </si>
  <si>
    <t>CRASH.MPO = DVRPC</t>
  </si>
  <si>
    <t>AND CRASH.CRASH_YEAR in [2009,2010,2011,2012,2013]</t>
  </si>
  <si>
    <t>AND CRASH.ROAD_SYSTEM in [Co. Auth.,County,Mun Auth,Municipal]</t>
  </si>
  <si>
    <t>AND CRASH.TOTAL_PEDESTRIANS_INVOLVED &gt; 0</t>
  </si>
  <si>
    <t>AND PEDESTRIANS.IS_BICYCLIST = No</t>
  </si>
  <si>
    <t>HSM (FHWA-HRT-05-051)</t>
  </si>
  <si>
    <t>Weighting Factors</t>
  </si>
  <si>
    <t>Link</t>
  </si>
  <si>
    <t>Published 2005</t>
  </si>
  <si>
    <t>2001 dollars</t>
  </si>
  <si>
    <t>2012 dollars (KABCO)</t>
  </si>
  <si>
    <t>KABCO Weight</t>
  </si>
  <si>
    <t>K=A Weight</t>
  </si>
  <si>
    <t>K</t>
  </si>
  <si>
    <t>Fatal</t>
  </si>
  <si>
    <t>ABC</t>
  </si>
  <si>
    <t>ALL INJURY</t>
  </si>
  <si>
    <t>A</t>
  </si>
  <si>
    <t>Incapacitating</t>
  </si>
  <si>
    <t>B</t>
  </si>
  <si>
    <t>Moderate</t>
  </si>
  <si>
    <t>C</t>
  </si>
  <si>
    <t>Complaint of Pain</t>
  </si>
  <si>
    <t>O</t>
  </si>
  <si>
    <t>DVRPC_RANK</t>
  </si>
  <si>
    <t>COUNTY_RANK</t>
  </si>
  <si>
    <t>Mjr_jurisdiction</t>
  </si>
  <si>
    <t>2018 DVRPC Region Pedestrian Intersection Ranking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</si>
</sst>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3" x14ac:knownFonts="1">
    <font>
      <sz val="10"/>
      <name val="Tahoma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4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10" borderId="1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5" fillId="12" borderId="8" xfId="0" applyFont="1" applyFill="1" applyBorder="1" applyAlignment="1">
      <alignment horizontal="right" vertical="center"/>
    </xf>
    <xf numFmtId="0" fontId="3" fillId="10" borderId="9" xfId="0" applyFont="1" applyFill="1" applyBorder="1" applyAlignment="1">
      <alignment vertical="center" wrapText="1"/>
    </xf>
    <xf numFmtId="2" fontId="2" fillId="10" borderId="10" xfId="0" applyNumberFormat="1" applyFont="1" applyFill="1" applyBorder="1" applyAlignment="1">
      <alignment horizontal="right" vertical="center"/>
    </xf>
    <xf numFmtId="0" fontId="5" fillId="12" borderId="11" xfId="0" applyFont="1" applyFill="1" applyBorder="1" applyAlignment="1">
      <alignment horizontal="right" vertical="center"/>
    </xf>
    <xf numFmtId="0" fontId="3" fillId="10" borderId="6" xfId="0" applyFont="1" applyFill="1" applyBorder="1" applyAlignment="1">
      <alignment vertical="center" wrapText="1"/>
    </xf>
    <xf numFmtId="42" fontId="2" fillId="10" borderId="12" xfId="0" applyNumberFormat="1" applyFont="1" applyFill="1" applyBorder="1" applyAlignment="1">
      <alignment horizontal="right" vertical="center"/>
    </xf>
    <xf numFmtId="42" fontId="2" fillId="10" borderId="13" xfId="0" applyNumberFormat="1" applyFont="1" applyFill="1" applyBorder="1" applyAlignment="1">
      <alignment horizontal="right" vertical="center"/>
    </xf>
    <xf numFmtId="2" fontId="2" fillId="10" borderId="12" xfId="0" applyNumberFormat="1" applyFont="1" applyFill="1" applyBorder="1" applyAlignment="1">
      <alignment horizontal="right" vertical="center"/>
    </xf>
    <xf numFmtId="2" fontId="2" fillId="10" borderId="14" xfId="0" applyNumberFormat="1" applyFont="1" applyFill="1" applyBorder="1" applyAlignment="1">
      <alignment horizontal="right" vertical="center"/>
    </xf>
    <xf numFmtId="0" fontId="5" fillId="12" borderId="15" xfId="0" applyFont="1" applyFill="1" applyBorder="1" applyAlignment="1">
      <alignment horizontal="right" vertical="center"/>
    </xf>
    <xf numFmtId="42" fontId="2" fillId="10" borderId="16" xfId="0" applyNumberFormat="1" applyFont="1" applyFill="1" applyBorder="1" applyAlignment="1">
      <alignment horizontal="right" vertical="center"/>
    </xf>
    <xf numFmtId="42" fontId="2" fillId="10" borderId="17" xfId="0" applyNumberFormat="1" applyFont="1" applyFill="1" applyBorder="1" applyAlignment="1">
      <alignment horizontal="right" vertical="center"/>
    </xf>
    <xf numFmtId="2" fontId="2" fillId="10" borderId="18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9" fillId="3" borderId="0" xfId="0" applyFont="1" applyFill="1" applyBorder="1"/>
    <xf numFmtId="0" fontId="10" fillId="2" borderId="0" xfId="0" applyFont="1" applyFill="1"/>
    <xf numFmtId="0" fontId="10" fillId="2" borderId="0" xfId="0" applyFont="1" applyFill="1" applyBorder="1"/>
    <xf numFmtId="0" fontId="10" fillId="2" borderId="19" xfId="0" applyFont="1" applyFill="1" applyBorder="1"/>
    <xf numFmtId="0" fontId="10" fillId="5" borderId="19" xfId="0" applyFont="1" applyFill="1" applyBorder="1"/>
    <xf numFmtId="0" fontId="10" fillId="9" borderId="19" xfId="0" applyFont="1" applyFill="1" applyBorder="1"/>
    <xf numFmtId="0" fontId="1" fillId="7" borderId="13" xfId="0" applyFont="1" applyFill="1" applyBorder="1"/>
    <xf numFmtId="0" fontId="10" fillId="5" borderId="21" xfId="0" applyFont="1" applyFill="1" applyBorder="1"/>
    <xf numFmtId="0" fontId="10" fillId="2" borderId="12" xfId="0" applyFont="1" applyFill="1" applyBorder="1"/>
    <xf numFmtId="0" fontId="10" fillId="2" borderId="14" xfId="0" applyFont="1" applyFill="1" applyBorder="1"/>
    <xf numFmtId="0" fontId="10" fillId="2" borderId="13" xfId="0" applyFont="1" applyFill="1" applyBorder="1"/>
    <xf numFmtId="0" fontId="10" fillId="9" borderId="12" xfId="0" applyFont="1" applyFill="1" applyBorder="1"/>
    <xf numFmtId="0" fontId="10" fillId="9" borderId="14" xfId="0" applyFont="1" applyFill="1" applyBorder="1"/>
    <xf numFmtId="0" fontId="1" fillId="7" borderId="12" xfId="0" applyFont="1" applyFill="1" applyBorder="1"/>
    <xf numFmtId="0" fontId="6" fillId="14" borderId="22" xfId="0" applyFont="1" applyFill="1" applyBorder="1"/>
    <xf numFmtId="0" fontId="1" fillId="7" borderId="10" xfId="0" applyFont="1" applyFill="1" applyBorder="1"/>
    <xf numFmtId="0" fontId="1" fillId="7" borderId="23" xfId="0" applyFont="1" applyFill="1" applyBorder="1"/>
    <xf numFmtId="0" fontId="10" fillId="2" borderId="10" xfId="0" applyFont="1" applyFill="1" applyBorder="1"/>
    <xf numFmtId="0" fontId="10" fillId="2" borderId="24" xfId="0" applyFont="1" applyFill="1" applyBorder="1"/>
    <xf numFmtId="0" fontId="10" fillId="5" borderId="20" xfId="0" applyFont="1" applyFill="1" applyBorder="1"/>
    <xf numFmtId="0" fontId="10" fillId="5" borderId="25" xfId="0" applyFont="1" applyFill="1" applyBorder="1"/>
    <xf numFmtId="0" fontId="10" fillId="2" borderId="25" xfId="0" applyFont="1" applyFill="1" applyBorder="1"/>
    <xf numFmtId="0" fontId="10" fillId="2" borderId="23" xfId="0" applyFont="1" applyFill="1" applyBorder="1"/>
    <xf numFmtId="0" fontId="10" fillId="9" borderId="10" xfId="0" applyFont="1" applyFill="1" applyBorder="1"/>
    <xf numFmtId="0" fontId="10" fillId="9" borderId="25" xfId="0" applyFont="1" applyFill="1" applyBorder="1"/>
    <xf numFmtId="0" fontId="10" fillId="9" borderId="24" xfId="0" applyFont="1" applyFill="1" applyBorder="1"/>
    <xf numFmtId="0" fontId="6" fillId="14" borderId="26" xfId="0" applyFont="1" applyFill="1" applyBorder="1"/>
    <xf numFmtId="0" fontId="8" fillId="6" borderId="27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0" fontId="9" fillId="3" borderId="27" xfId="0" applyFont="1" applyFill="1" applyBorder="1"/>
    <xf numFmtId="0" fontId="9" fillId="3" borderId="29" xfId="0" applyFont="1" applyFill="1" applyBorder="1"/>
    <xf numFmtId="0" fontId="9" fillId="4" borderId="30" xfId="0" applyFont="1" applyFill="1" applyBorder="1"/>
    <xf numFmtId="0" fontId="9" fillId="4" borderId="31" xfId="0" applyFont="1" applyFill="1" applyBorder="1"/>
    <xf numFmtId="0" fontId="9" fillId="3" borderId="31" xfId="0" applyFont="1" applyFill="1" applyBorder="1"/>
    <xf numFmtId="0" fontId="9" fillId="3" borderId="28" xfId="0" applyFont="1" applyFill="1" applyBorder="1"/>
    <xf numFmtId="0" fontId="9" fillId="8" borderId="27" xfId="0" applyFont="1" applyFill="1" applyBorder="1"/>
    <xf numFmtId="0" fontId="9" fillId="8" borderId="31" xfId="0" applyFont="1" applyFill="1" applyBorder="1"/>
    <xf numFmtId="0" fontId="9" fillId="8" borderId="29" xfId="0" applyFont="1" applyFill="1" applyBorder="1"/>
    <xf numFmtId="2" fontId="7" fillId="13" borderId="32" xfId="0" applyNumberFormat="1" applyFont="1" applyFill="1" applyBorder="1"/>
    <xf numFmtId="0" fontId="11" fillId="0" borderId="0" xfId="0" applyFont="1"/>
    <xf numFmtId="2" fontId="1" fillId="0" borderId="0" xfId="0" applyNumberFormat="1" applyFont="1"/>
    <xf numFmtId="0" fontId="12" fillId="10" borderId="4" xfId="1" applyFont="1" applyFill="1" applyBorder="1" applyAlignment="1">
      <alignment horizontal="left" vertical="center"/>
    </xf>
    <xf numFmtId="0" fontId="3" fillId="10" borderId="0" xfId="0" applyFont="1" applyFill="1" applyBorder="1" applyAlignment="1">
      <alignment vertical="center"/>
    </xf>
    <xf numFmtId="42" fontId="2" fillId="10" borderId="10" xfId="0" applyNumberFormat="1" applyFont="1" applyFill="1" applyBorder="1" applyAlignment="1">
      <alignment horizontal="right" vertical="center"/>
    </xf>
    <xf numFmtId="42" fontId="2" fillId="10" borderId="23" xfId="0" applyNumberFormat="1" applyFont="1" applyFill="1" applyBorder="1" applyAlignment="1">
      <alignment horizontal="right" vertical="center"/>
    </xf>
    <xf numFmtId="0" fontId="2" fillId="10" borderId="27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2" fontId="2" fillId="10" borderId="33" xfId="0" applyNumberFormat="1" applyFont="1" applyFill="1" applyBorder="1" applyAlignment="1">
      <alignment horizontal="right" vertical="center"/>
    </xf>
    <xf numFmtId="2" fontId="2" fillId="10" borderId="34" xfId="0" applyNumberFormat="1" applyFont="1" applyFill="1" applyBorder="1" applyAlignment="1">
      <alignment horizontal="right" vertical="center"/>
    </xf>
    <xf numFmtId="2" fontId="2" fillId="10" borderId="35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E8EFFF"/>
      <rgbColor rgb="FFF0F3F8"/>
      <rgbColor rgb="FFFF0000"/>
      <rgbColor rgb="FF96C5F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9</xdr:row>
      <xdr:rowOff>56413</xdr:rowOff>
    </xdr:from>
    <xdr:to>
      <xdr:col>0</xdr:col>
      <xdr:colOff>895350</xdr:colOff>
      <xdr:row>10</xdr:row>
      <xdr:rowOff>209550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704238"/>
          <a:ext cx="885825" cy="391262"/>
        </a:xfrm>
        <a:prstGeom prst="rect">
          <a:avLst/>
        </a:prstGeom>
      </xdr:spPr>
    </xdr:pic>
    <xdr:clientData/>
  </xdr:twoCellAnchor>
  <xdr:oneCellAnchor>
    <xdr:from>
      <xdr:col>0</xdr:col>
      <xdr:colOff>590549</xdr:colOff>
      <xdr:row>8</xdr:row>
      <xdr:rowOff>38100</xdr:rowOff>
    </xdr:from>
    <xdr:ext cx="2019300" cy="670532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1447800"/>
          <a:ext cx="2019300" cy="6705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hwa.dot.gov/publications/research/safety/05051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4"/>
  <sheetViews>
    <sheetView tabSelected="1" workbookViewId="0">
      <selection activeCell="A2" sqref="A2"/>
    </sheetView>
  </sheetViews>
  <sheetFormatPr defaultRowHeight="12.75" x14ac:dyDescent="0.2"/>
  <cols>
    <col min="1" max="2" width="19.85546875" style="1" customWidth="1"/>
    <col min="3" max="3" width="23.140625" style="1" bestFit="1" customWidth="1"/>
    <col min="4" max="4" width="28.85546875" style="1" bestFit="1" customWidth="1"/>
    <col min="5" max="5" width="12.28515625" style="1" bestFit="1" customWidth="1"/>
    <col min="6" max="6" width="11" style="1" bestFit="1" customWidth="1"/>
    <col min="7" max="7" width="15.85546875" style="1" hidden="1" customWidth="1"/>
    <col min="8" max="8" width="6.5703125" style="1" hidden="1" customWidth="1"/>
    <col min="9" max="9" width="4.85546875" style="1" hidden="1" customWidth="1"/>
    <col min="10" max="10" width="26.85546875" style="1" bestFit="1" customWidth="1"/>
    <col min="11" max="11" width="26.85546875" style="1" hidden="1" customWidth="1"/>
    <col min="12" max="12" width="17.28515625" style="1" hidden="1" customWidth="1"/>
    <col min="13" max="16" width="17.42578125" style="1" hidden="1" customWidth="1"/>
    <col min="17" max="17" width="17.42578125" style="1" customWidth="1"/>
    <col min="18" max="18" width="10.140625" style="1" hidden="1" customWidth="1"/>
    <col min="19" max="20" width="10.42578125" style="1" hidden="1" customWidth="1"/>
    <col min="21" max="21" width="12.7109375" style="1" customWidth="1"/>
    <col min="22" max="22" width="12.85546875" style="1" bestFit="1" customWidth="1"/>
    <col min="23" max="23" width="22" style="1" bestFit="1" customWidth="1"/>
    <col min="24" max="24" width="16.7109375" style="1" bestFit="1" customWidth="1"/>
    <col min="25" max="25" width="7.85546875" style="1" customWidth="1"/>
    <col min="26" max="26" width="7.28515625" style="1" customWidth="1"/>
    <col min="27" max="27" width="15.7109375" style="58" bestFit="1" customWidth="1"/>
    <col min="28" max="28" width="8.5703125" style="1" hidden="1" customWidth="1"/>
    <col min="29" max="16384" width="9.140625" style="1"/>
  </cols>
  <sheetData>
    <row r="1" spans="1:6" ht="18.75" x14ac:dyDescent="0.3">
      <c r="A1" s="57" t="s">
        <v>726</v>
      </c>
    </row>
    <row r="3" spans="1:6" x14ac:dyDescent="0.2">
      <c r="A3" s="1" t="s">
        <v>699</v>
      </c>
    </row>
    <row r="4" spans="1:6" x14ac:dyDescent="0.2">
      <c r="A4" s="1" t="s">
        <v>700</v>
      </c>
    </row>
    <row r="5" spans="1:6" x14ac:dyDescent="0.2">
      <c r="A5" s="1" t="s">
        <v>701</v>
      </c>
      <c r="B5" s="17"/>
    </row>
    <row r="6" spans="1:6" x14ac:dyDescent="0.2">
      <c r="A6" s="1" t="s">
        <v>702</v>
      </c>
      <c r="B6" s="17"/>
    </row>
    <row r="7" spans="1:6" x14ac:dyDescent="0.2">
      <c r="A7" s="1" t="s">
        <v>703</v>
      </c>
      <c r="B7" s="17"/>
    </row>
    <row r="8" spans="1:6" ht="13.5" thickBot="1" x14ac:dyDescent="0.25"/>
    <row r="9" spans="1:6" ht="18.75" customHeight="1" x14ac:dyDescent="0.2">
      <c r="A9" s="70"/>
      <c r="B9" s="71"/>
      <c r="C9" s="2" t="s">
        <v>704</v>
      </c>
      <c r="D9" s="3"/>
      <c r="E9" s="76" t="s">
        <v>705</v>
      </c>
      <c r="F9" s="77"/>
    </row>
    <row r="10" spans="1:6" ht="18.75" customHeight="1" thickBot="1" x14ac:dyDescent="0.25">
      <c r="A10" s="72"/>
      <c r="B10" s="73"/>
      <c r="C10" s="59" t="s">
        <v>706</v>
      </c>
      <c r="D10" s="60" t="s">
        <v>707</v>
      </c>
      <c r="E10" s="78"/>
      <c r="F10" s="79"/>
    </row>
    <row r="11" spans="1:6" ht="18.75" customHeight="1" thickBot="1" x14ac:dyDescent="0.25">
      <c r="A11" s="74"/>
      <c r="B11" s="75"/>
      <c r="C11" s="63" t="s">
        <v>708</v>
      </c>
      <c r="D11" s="66" t="s">
        <v>709</v>
      </c>
      <c r="E11" s="65" t="s">
        <v>710</v>
      </c>
      <c r="F11" s="64" t="s">
        <v>711</v>
      </c>
    </row>
    <row r="12" spans="1:6" ht="13.5" thickBot="1" x14ac:dyDescent="0.25">
      <c r="A12" s="4" t="s">
        <v>712</v>
      </c>
      <c r="B12" s="5" t="s">
        <v>713</v>
      </c>
      <c r="C12" s="61">
        <v>4008900</v>
      </c>
      <c r="D12" s="62">
        <v>5197200</v>
      </c>
      <c r="E12" s="67">
        <f>D12/$D$17</f>
        <v>541.375</v>
      </c>
      <c r="F12" s="68">
        <f>D14/$D$17</f>
        <v>29.166666666666668</v>
      </c>
    </row>
    <row r="13" spans="1:6" ht="13.5" thickBot="1" x14ac:dyDescent="0.25">
      <c r="A13" s="7" t="s">
        <v>714</v>
      </c>
      <c r="B13" s="8" t="s">
        <v>715</v>
      </c>
      <c r="C13" s="9">
        <v>82600</v>
      </c>
      <c r="D13" s="10">
        <v>107100</v>
      </c>
      <c r="E13" s="11"/>
      <c r="F13" s="12"/>
    </row>
    <row r="14" spans="1:6" ht="13.5" thickBot="1" x14ac:dyDescent="0.25">
      <c r="A14" s="7" t="s">
        <v>716</v>
      </c>
      <c r="B14" s="8" t="s">
        <v>717</v>
      </c>
      <c r="C14" s="9">
        <v>216000</v>
      </c>
      <c r="D14" s="10">
        <v>280000</v>
      </c>
      <c r="E14" s="6">
        <f>D14/$D$17</f>
        <v>29.166666666666668</v>
      </c>
      <c r="F14" s="12">
        <f>D14/$D$17</f>
        <v>29.166666666666668</v>
      </c>
    </row>
    <row r="15" spans="1:6" ht="13.5" thickBot="1" x14ac:dyDescent="0.25">
      <c r="A15" s="7" t="s">
        <v>718</v>
      </c>
      <c r="B15" s="8" t="s">
        <v>719</v>
      </c>
      <c r="C15" s="9">
        <v>79000</v>
      </c>
      <c r="D15" s="10">
        <v>102400</v>
      </c>
      <c r="E15" s="6">
        <f t="shared" ref="E15:E17" si="0">D15/$D$17</f>
        <v>10.666666666666666</v>
      </c>
      <c r="F15" s="12">
        <f t="shared" ref="F15:F17" si="1">D15/$D$17</f>
        <v>10.666666666666666</v>
      </c>
    </row>
    <row r="16" spans="1:6" ht="13.5" thickBot="1" x14ac:dyDescent="0.25">
      <c r="A16" s="7" t="s">
        <v>720</v>
      </c>
      <c r="B16" s="8" t="s">
        <v>721</v>
      </c>
      <c r="C16" s="9">
        <v>44900</v>
      </c>
      <c r="D16" s="10">
        <v>58200</v>
      </c>
      <c r="E16" s="6">
        <f t="shared" si="0"/>
        <v>6.0625</v>
      </c>
      <c r="F16" s="12">
        <f t="shared" si="1"/>
        <v>6.0625</v>
      </c>
    </row>
    <row r="17" spans="1:28" ht="13.5" thickBot="1" x14ac:dyDescent="0.25">
      <c r="A17" s="13" t="s">
        <v>722</v>
      </c>
      <c r="B17" s="8" t="s">
        <v>16</v>
      </c>
      <c r="C17" s="14">
        <v>7400</v>
      </c>
      <c r="D17" s="15">
        <v>9600</v>
      </c>
      <c r="E17" s="69">
        <f t="shared" si="0"/>
        <v>1</v>
      </c>
      <c r="F17" s="16">
        <f t="shared" si="1"/>
        <v>1</v>
      </c>
    </row>
    <row r="19" spans="1:28" ht="13.5" thickBot="1" x14ac:dyDescent="0.25"/>
    <row r="20" spans="1:28" ht="13.5" thickBot="1" x14ac:dyDescent="0.25">
      <c r="A20" s="45" t="s">
        <v>723</v>
      </c>
      <c r="B20" s="46" t="s">
        <v>724</v>
      </c>
      <c r="C20" s="47" t="s">
        <v>9</v>
      </c>
      <c r="D20" s="48" t="s">
        <v>10</v>
      </c>
      <c r="E20" s="49" t="s">
        <v>5</v>
      </c>
      <c r="F20" s="50" t="s">
        <v>2</v>
      </c>
      <c r="G20" s="50" t="s">
        <v>6</v>
      </c>
      <c r="H20" s="51" t="s">
        <v>3</v>
      </c>
      <c r="I20" s="51" t="s">
        <v>4</v>
      </c>
      <c r="J20" s="50" t="s">
        <v>7</v>
      </c>
      <c r="K20" s="50" t="s">
        <v>8</v>
      </c>
      <c r="L20" s="50" t="s">
        <v>11</v>
      </c>
      <c r="M20" s="50" t="s">
        <v>12</v>
      </c>
      <c r="N20" s="50" t="s">
        <v>683</v>
      </c>
      <c r="O20" s="50" t="s">
        <v>684</v>
      </c>
      <c r="P20" s="50" t="s">
        <v>685</v>
      </c>
      <c r="Q20" s="50" t="s">
        <v>725</v>
      </c>
      <c r="R20" s="51" t="s">
        <v>13</v>
      </c>
      <c r="S20" s="51" t="s">
        <v>14</v>
      </c>
      <c r="T20" s="52" t="s">
        <v>15</v>
      </c>
      <c r="U20" s="53" t="s">
        <v>1</v>
      </c>
      <c r="V20" s="54" t="s">
        <v>20</v>
      </c>
      <c r="W20" s="54" t="s">
        <v>19</v>
      </c>
      <c r="X20" s="54" t="s">
        <v>18</v>
      </c>
      <c r="Y20" s="54" t="s">
        <v>17</v>
      </c>
      <c r="Z20" s="55" t="s">
        <v>16</v>
      </c>
      <c r="AA20" s="56" t="s">
        <v>21</v>
      </c>
      <c r="AB20" s="18" t="s">
        <v>0</v>
      </c>
    </row>
    <row r="21" spans="1:28" x14ac:dyDescent="0.2">
      <c r="A21" s="33">
        <f t="shared" ref="A21:A84" si="2">_xlfn.RANK.EQ(AA21,$AA$21:$AA$233,0)</f>
        <v>1</v>
      </c>
      <c r="B21" s="34">
        <f t="shared" ref="B21:B84" si="3">SUMPRODUCT(--(C21=$C$21:$C$233),--(A21&gt;$A$21:$A$233))+1</f>
        <v>1</v>
      </c>
      <c r="C21" s="35" t="s">
        <v>26</v>
      </c>
      <c r="D21" s="36" t="s">
        <v>27</v>
      </c>
      <c r="E21" s="37" t="s">
        <v>43</v>
      </c>
      <c r="F21" s="38">
        <v>1.415</v>
      </c>
      <c r="G21" s="38" t="s">
        <v>73</v>
      </c>
      <c r="H21" s="39">
        <v>2</v>
      </c>
      <c r="I21" s="39">
        <v>4</v>
      </c>
      <c r="J21" s="38" t="s">
        <v>45</v>
      </c>
      <c r="K21" s="38" t="s">
        <v>695</v>
      </c>
      <c r="L21" s="38" t="s">
        <v>28</v>
      </c>
      <c r="M21" s="38" t="s">
        <v>48</v>
      </c>
      <c r="N21" s="38">
        <f>LOOKUP(L21,Sheet2!$B$1:$B$14,Sheet2!$A$1:$A$14)</f>
        <v>2</v>
      </c>
      <c r="O21" s="38">
        <f>LOOKUP(M21,Sheet2!$B$1:$B$14,Sheet2!$A$1:$A$14)</f>
        <v>3</v>
      </c>
      <c r="P21" s="38" t="str">
        <f t="shared" ref="P21:P84" si="4">IF(N21&gt;O21, "FLAG","")</f>
        <v/>
      </c>
      <c r="Q21" s="38" t="str">
        <f t="shared" ref="Q21:Q84" si="5">IF(P21="", L21,M21)</f>
        <v>County</v>
      </c>
      <c r="R21" s="39" t="s">
        <v>36</v>
      </c>
      <c r="S21" s="39">
        <v>327568.72969030001</v>
      </c>
      <c r="T21" s="40">
        <v>410743.79033868999</v>
      </c>
      <c r="U21" s="41">
        <v>3</v>
      </c>
      <c r="V21" s="42">
        <v>1</v>
      </c>
      <c r="W21" s="42">
        <v>0</v>
      </c>
      <c r="X21" s="42">
        <v>2</v>
      </c>
      <c r="Y21" s="42">
        <v>0</v>
      </c>
      <c r="Z21" s="43">
        <v>0</v>
      </c>
      <c r="AA21" s="44">
        <f t="shared" ref="AA21:AA84" si="6">29.17*V21+29.17*W21+10.67*X21+6.06*Y21+Z21</f>
        <v>50.510000000000005</v>
      </c>
      <c r="AB21" s="19">
        <v>12786</v>
      </c>
    </row>
    <row r="22" spans="1:28" x14ac:dyDescent="0.2">
      <c r="A22" s="31">
        <f t="shared" si="2"/>
        <v>2</v>
      </c>
      <c r="B22" s="24">
        <f t="shared" si="3"/>
        <v>2</v>
      </c>
      <c r="C22" s="26" t="s">
        <v>26</v>
      </c>
      <c r="D22" s="27" t="s">
        <v>27</v>
      </c>
      <c r="E22" s="25" t="s">
        <v>120</v>
      </c>
      <c r="F22" s="22">
        <v>0.32600000000000001</v>
      </c>
      <c r="G22" s="22" t="s">
        <v>121</v>
      </c>
      <c r="H22" s="21">
        <v>2</v>
      </c>
      <c r="I22" s="21">
        <v>4</v>
      </c>
      <c r="J22" s="22" t="s">
        <v>122</v>
      </c>
      <c r="K22" s="22" t="s">
        <v>123</v>
      </c>
      <c r="L22" s="22" t="s">
        <v>48</v>
      </c>
      <c r="M22" s="22" t="s">
        <v>48</v>
      </c>
      <c r="N22" s="22">
        <f>LOOKUP(L22,Sheet2!$B$1:$B$14,Sheet2!$A$1:$A$14)</f>
        <v>3</v>
      </c>
      <c r="O22" s="22">
        <f>LOOKUP(M22,Sheet2!$B$1:$B$14,Sheet2!$A$1:$A$14)</f>
        <v>3</v>
      </c>
      <c r="P22" s="22" t="str">
        <f t="shared" si="4"/>
        <v/>
      </c>
      <c r="Q22" s="22" t="str">
        <f t="shared" si="5"/>
        <v>Municipal</v>
      </c>
      <c r="R22" s="21" t="s">
        <v>29</v>
      </c>
      <c r="S22" s="21">
        <v>322154.95029508002</v>
      </c>
      <c r="T22" s="28">
        <v>399873.12998675997</v>
      </c>
      <c r="U22" s="29">
        <v>3</v>
      </c>
      <c r="V22" s="23">
        <v>0</v>
      </c>
      <c r="W22" s="23">
        <v>1</v>
      </c>
      <c r="X22" s="23">
        <v>1</v>
      </c>
      <c r="Y22" s="23">
        <v>1</v>
      </c>
      <c r="Z22" s="30">
        <v>0</v>
      </c>
      <c r="AA22" s="32">
        <f t="shared" si="6"/>
        <v>45.900000000000006</v>
      </c>
      <c r="AB22" s="20">
        <v>9266</v>
      </c>
    </row>
    <row r="23" spans="1:28" x14ac:dyDescent="0.2">
      <c r="A23" s="31">
        <f t="shared" si="2"/>
        <v>2</v>
      </c>
      <c r="B23" s="24">
        <f t="shared" si="3"/>
        <v>1</v>
      </c>
      <c r="C23" s="26" t="s">
        <v>34</v>
      </c>
      <c r="D23" s="27" t="s">
        <v>108</v>
      </c>
      <c r="E23" s="25" t="s">
        <v>142</v>
      </c>
      <c r="F23" s="22">
        <v>0.44</v>
      </c>
      <c r="G23" s="22" t="s">
        <v>143</v>
      </c>
      <c r="H23" s="21">
        <v>2</v>
      </c>
      <c r="I23" s="21">
        <v>4</v>
      </c>
      <c r="J23" s="22" t="s">
        <v>88</v>
      </c>
      <c r="K23" s="22" t="s">
        <v>144</v>
      </c>
      <c r="L23" s="22" t="s">
        <v>28</v>
      </c>
      <c r="M23" s="22" t="s">
        <v>28</v>
      </c>
      <c r="N23" s="22">
        <f>LOOKUP(L23,Sheet2!$B$1:$B$14,Sheet2!$A$1:$A$14)</f>
        <v>2</v>
      </c>
      <c r="O23" s="22">
        <f>LOOKUP(M23,Sheet2!$B$1:$B$14,Sheet2!$A$1:$A$14)</f>
        <v>2</v>
      </c>
      <c r="P23" s="22" t="str">
        <f t="shared" si="4"/>
        <v/>
      </c>
      <c r="Q23" s="22" t="str">
        <f t="shared" si="5"/>
        <v>County</v>
      </c>
      <c r="R23" s="21" t="s">
        <v>36</v>
      </c>
      <c r="S23" s="21">
        <v>427741.35963537998</v>
      </c>
      <c r="T23" s="28">
        <v>510014.95007769001</v>
      </c>
      <c r="U23" s="29">
        <v>3</v>
      </c>
      <c r="V23" s="23">
        <v>0</v>
      </c>
      <c r="W23" s="23">
        <v>1</v>
      </c>
      <c r="X23" s="23">
        <v>1</v>
      </c>
      <c r="Y23" s="23">
        <v>1</v>
      </c>
      <c r="Z23" s="30">
        <v>0</v>
      </c>
      <c r="AA23" s="32">
        <f t="shared" si="6"/>
        <v>45.900000000000006</v>
      </c>
      <c r="AB23" s="20">
        <v>51891</v>
      </c>
    </row>
    <row r="24" spans="1:28" x14ac:dyDescent="0.2">
      <c r="A24" s="31">
        <f t="shared" si="2"/>
        <v>4</v>
      </c>
      <c r="B24" s="24">
        <f t="shared" si="3"/>
        <v>3</v>
      </c>
      <c r="C24" s="26" t="s">
        <v>26</v>
      </c>
      <c r="D24" s="27" t="s">
        <v>27</v>
      </c>
      <c r="E24" s="25" t="s">
        <v>22</v>
      </c>
      <c r="F24" s="22">
        <v>34.223999999999997</v>
      </c>
      <c r="G24" s="22" t="s">
        <v>23</v>
      </c>
      <c r="H24" s="21">
        <v>2</v>
      </c>
      <c r="I24" s="21">
        <v>4</v>
      </c>
      <c r="J24" s="22" t="s">
        <v>24</v>
      </c>
      <c r="K24" s="22" t="s">
        <v>25</v>
      </c>
      <c r="L24" s="22" t="s">
        <v>28</v>
      </c>
      <c r="M24" s="22" t="s">
        <v>29</v>
      </c>
      <c r="N24" s="22">
        <f>LOOKUP(L24,Sheet2!$B$1:$B$14,Sheet2!$A$1:$A$14)</f>
        <v>2</v>
      </c>
      <c r="O24" s="22">
        <f>LOOKUP(M24,Sheet2!$B$1:$B$14,Sheet2!$A$1:$A$14)</f>
        <v>13</v>
      </c>
      <c r="P24" s="22" t="str">
        <f t="shared" si="4"/>
        <v/>
      </c>
      <c r="Q24" s="22" t="str">
        <f t="shared" si="5"/>
        <v>County</v>
      </c>
      <c r="R24" s="21" t="s">
        <v>29</v>
      </c>
      <c r="S24" s="21">
        <v>318496.90969318</v>
      </c>
      <c r="T24" s="28">
        <v>404591.73027557001</v>
      </c>
      <c r="U24" s="29">
        <v>6</v>
      </c>
      <c r="V24" s="23">
        <v>0</v>
      </c>
      <c r="W24" s="23">
        <v>0</v>
      </c>
      <c r="X24" s="23">
        <v>2</v>
      </c>
      <c r="Y24" s="23">
        <v>4</v>
      </c>
      <c r="Z24" s="30">
        <v>0</v>
      </c>
      <c r="AA24" s="32">
        <f t="shared" si="6"/>
        <v>45.58</v>
      </c>
      <c r="AB24" s="19">
        <v>18607</v>
      </c>
    </row>
    <row r="25" spans="1:28" x14ac:dyDescent="0.2">
      <c r="A25" s="31">
        <f t="shared" si="2"/>
        <v>5</v>
      </c>
      <c r="B25" s="24">
        <f t="shared" si="3"/>
        <v>1</v>
      </c>
      <c r="C25" s="26" t="s">
        <v>41</v>
      </c>
      <c r="D25" s="27" t="s">
        <v>42</v>
      </c>
      <c r="E25" s="25" t="s">
        <v>37</v>
      </c>
      <c r="F25" s="22">
        <v>3.468</v>
      </c>
      <c r="G25" s="22" t="s">
        <v>38</v>
      </c>
      <c r="H25" s="21">
        <v>2</v>
      </c>
      <c r="I25" s="21">
        <v>4</v>
      </c>
      <c r="J25" s="22" t="s">
        <v>39</v>
      </c>
      <c r="K25" s="22" t="s">
        <v>40</v>
      </c>
      <c r="L25" s="22" t="s">
        <v>28</v>
      </c>
      <c r="M25" s="22" t="s">
        <v>28</v>
      </c>
      <c r="N25" s="22">
        <f>LOOKUP(L25,Sheet2!$B$1:$B$14,Sheet2!$A$1:$A$14)</f>
        <v>2</v>
      </c>
      <c r="O25" s="22">
        <f>LOOKUP(M25,Sheet2!$B$1:$B$14,Sheet2!$A$1:$A$14)</f>
        <v>2</v>
      </c>
      <c r="P25" s="22" t="str">
        <f t="shared" si="4"/>
        <v/>
      </c>
      <c r="Q25" s="22" t="str">
        <f t="shared" si="5"/>
        <v>County</v>
      </c>
      <c r="R25" s="21" t="s">
        <v>36</v>
      </c>
      <c r="S25" s="21">
        <v>385495.58038106997</v>
      </c>
      <c r="T25" s="28">
        <v>435655.65983378998</v>
      </c>
      <c r="U25" s="29">
        <v>5</v>
      </c>
      <c r="V25" s="23">
        <v>0</v>
      </c>
      <c r="W25" s="23">
        <v>1</v>
      </c>
      <c r="X25" s="23">
        <v>0</v>
      </c>
      <c r="Y25" s="23">
        <v>2</v>
      </c>
      <c r="Z25" s="30">
        <v>2</v>
      </c>
      <c r="AA25" s="32">
        <f t="shared" si="6"/>
        <v>43.29</v>
      </c>
      <c r="AB25" s="19">
        <v>47697</v>
      </c>
    </row>
    <row r="26" spans="1:28" x14ac:dyDescent="0.2">
      <c r="A26" s="31">
        <f t="shared" si="2"/>
        <v>6</v>
      </c>
      <c r="B26" s="24">
        <f t="shared" si="3"/>
        <v>4</v>
      </c>
      <c r="C26" s="26" t="s">
        <v>26</v>
      </c>
      <c r="D26" s="27" t="s">
        <v>150</v>
      </c>
      <c r="E26" s="25" t="s">
        <v>146</v>
      </c>
      <c r="F26" s="22">
        <v>5.13</v>
      </c>
      <c r="G26" s="22" t="s">
        <v>147</v>
      </c>
      <c r="H26" s="21">
        <v>2</v>
      </c>
      <c r="I26" s="21">
        <v>4</v>
      </c>
      <c r="J26" s="22" t="s">
        <v>148</v>
      </c>
      <c r="K26" s="22" t="s">
        <v>149</v>
      </c>
      <c r="L26" s="22" t="s">
        <v>28</v>
      </c>
      <c r="M26" s="22" t="s">
        <v>28</v>
      </c>
      <c r="N26" s="22">
        <f>LOOKUP(L26,Sheet2!$B$1:$B$14,Sheet2!$A$1:$A$14)</f>
        <v>2</v>
      </c>
      <c r="O26" s="22">
        <f>LOOKUP(M26,Sheet2!$B$1:$B$14,Sheet2!$A$1:$A$14)</f>
        <v>2</v>
      </c>
      <c r="P26" s="22" t="str">
        <f t="shared" si="4"/>
        <v/>
      </c>
      <c r="Q26" s="22" t="str">
        <f t="shared" si="5"/>
        <v>County</v>
      </c>
      <c r="R26" s="21" t="s">
        <v>36</v>
      </c>
      <c r="S26" s="21">
        <v>339710.79995095002</v>
      </c>
      <c r="T26" s="28">
        <v>353706.86025067</v>
      </c>
      <c r="U26" s="29">
        <v>3</v>
      </c>
      <c r="V26" s="23">
        <v>0</v>
      </c>
      <c r="W26" s="23">
        <v>1</v>
      </c>
      <c r="X26" s="23">
        <v>0</v>
      </c>
      <c r="Y26" s="23">
        <v>2</v>
      </c>
      <c r="Z26" s="30">
        <v>0</v>
      </c>
      <c r="AA26" s="32">
        <f t="shared" si="6"/>
        <v>41.29</v>
      </c>
      <c r="AB26" s="19">
        <v>59567</v>
      </c>
    </row>
    <row r="27" spans="1:28" x14ac:dyDescent="0.2">
      <c r="A27" s="31">
        <f t="shared" si="2"/>
        <v>7</v>
      </c>
      <c r="B27" s="24">
        <f t="shared" si="3"/>
        <v>2</v>
      </c>
      <c r="C27" s="26" t="s">
        <v>34</v>
      </c>
      <c r="D27" s="27" t="s">
        <v>35</v>
      </c>
      <c r="E27" s="25" t="s">
        <v>49</v>
      </c>
      <c r="F27" s="22">
        <v>43.655000000000001</v>
      </c>
      <c r="G27" s="22" t="s">
        <v>100</v>
      </c>
      <c r="H27" s="21">
        <v>2</v>
      </c>
      <c r="I27" s="21">
        <v>4</v>
      </c>
      <c r="J27" s="22" t="s">
        <v>50</v>
      </c>
      <c r="K27" s="22" t="s">
        <v>101</v>
      </c>
      <c r="L27" s="22" t="s">
        <v>48</v>
      </c>
      <c r="M27" s="22" t="s">
        <v>48</v>
      </c>
      <c r="N27" s="22">
        <f>LOOKUP(L27,Sheet2!$B$1:$B$14,Sheet2!$A$1:$A$14)</f>
        <v>3</v>
      </c>
      <c r="O27" s="22">
        <f>LOOKUP(M27,Sheet2!$B$1:$B$14,Sheet2!$A$1:$A$14)</f>
        <v>3</v>
      </c>
      <c r="P27" s="22" t="str">
        <f t="shared" si="4"/>
        <v/>
      </c>
      <c r="Q27" s="22" t="str">
        <f t="shared" si="5"/>
        <v>Municipal</v>
      </c>
      <c r="R27" s="21" t="s">
        <v>36</v>
      </c>
      <c r="S27" s="21">
        <v>419964.66976507002</v>
      </c>
      <c r="T27" s="28">
        <v>508731.28966051998</v>
      </c>
      <c r="U27" s="29">
        <v>3</v>
      </c>
      <c r="V27" s="23">
        <v>0</v>
      </c>
      <c r="W27" s="23">
        <v>1</v>
      </c>
      <c r="X27" s="23">
        <v>1</v>
      </c>
      <c r="Y27" s="23">
        <v>0</v>
      </c>
      <c r="Z27" s="30">
        <v>1</v>
      </c>
      <c r="AA27" s="32">
        <f t="shared" si="6"/>
        <v>40.840000000000003</v>
      </c>
      <c r="AB27" s="19">
        <v>36942</v>
      </c>
    </row>
    <row r="28" spans="1:28" x14ac:dyDescent="0.2">
      <c r="A28" s="31">
        <f t="shared" si="2"/>
        <v>8</v>
      </c>
      <c r="B28" s="24">
        <f t="shared" si="3"/>
        <v>5</v>
      </c>
      <c r="C28" s="26" t="s">
        <v>26</v>
      </c>
      <c r="D28" s="27" t="s">
        <v>150</v>
      </c>
      <c r="E28" s="25" t="s">
        <v>146</v>
      </c>
      <c r="F28" s="22">
        <v>6.0140000000000002</v>
      </c>
      <c r="G28" s="22" t="s">
        <v>177</v>
      </c>
      <c r="H28" s="21">
        <v>2</v>
      </c>
      <c r="I28" s="21">
        <v>3</v>
      </c>
      <c r="J28" s="22" t="s">
        <v>148</v>
      </c>
      <c r="K28" s="22" t="s">
        <v>698</v>
      </c>
      <c r="L28" s="22" t="s">
        <v>28</v>
      </c>
      <c r="M28" s="22" t="s">
        <v>48</v>
      </c>
      <c r="N28" s="22">
        <f>LOOKUP(L28,Sheet2!$B$1:$B$14,Sheet2!$A$1:$A$14)</f>
        <v>2</v>
      </c>
      <c r="O28" s="22">
        <f>LOOKUP(M28,Sheet2!$B$1:$B$14,Sheet2!$A$1:$A$14)</f>
        <v>3</v>
      </c>
      <c r="P28" s="22" t="str">
        <f t="shared" si="4"/>
        <v/>
      </c>
      <c r="Q28" s="22" t="str">
        <f t="shared" si="5"/>
        <v>County</v>
      </c>
      <c r="R28" s="21" t="s">
        <v>36</v>
      </c>
      <c r="S28" s="21">
        <v>344343.46011811</v>
      </c>
      <c r="T28" s="28">
        <v>354001.38981887</v>
      </c>
      <c r="U28" s="29">
        <v>2</v>
      </c>
      <c r="V28" s="23">
        <v>0</v>
      </c>
      <c r="W28" s="23">
        <v>1</v>
      </c>
      <c r="X28" s="23">
        <v>1</v>
      </c>
      <c r="Y28" s="23">
        <v>0</v>
      </c>
      <c r="Z28" s="30">
        <v>0</v>
      </c>
      <c r="AA28" s="32">
        <f t="shared" si="6"/>
        <v>39.840000000000003</v>
      </c>
      <c r="AB28" s="19">
        <v>11273</v>
      </c>
    </row>
    <row r="29" spans="1:28" x14ac:dyDescent="0.2">
      <c r="A29" s="31">
        <f t="shared" si="2"/>
        <v>8</v>
      </c>
      <c r="B29" s="24">
        <f t="shared" si="3"/>
        <v>5</v>
      </c>
      <c r="C29" s="26" t="s">
        <v>26</v>
      </c>
      <c r="D29" s="27" t="s">
        <v>27</v>
      </c>
      <c r="E29" s="25" t="s">
        <v>102</v>
      </c>
      <c r="F29" s="22">
        <v>0.501</v>
      </c>
      <c r="G29" s="22" t="s">
        <v>195</v>
      </c>
      <c r="H29" s="21">
        <v>2</v>
      </c>
      <c r="I29" s="21">
        <v>4</v>
      </c>
      <c r="J29" s="22" t="s">
        <v>104</v>
      </c>
      <c r="K29" s="22" t="s">
        <v>696</v>
      </c>
      <c r="L29" s="22" t="s">
        <v>28</v>
      </c>
      <c r="M29" s="22" t="s">
        <v>48</v>
      </c>
      <c r="N29" s="22">
        <f>LOOKUP(L29,Sheet2!$B$1:$B$14,Sheet2!$A$1:$A$14)</f>
        <v>2</v>
      </c>
      <c r="O29" s="22">
        <f>LOOKUP(M29,Sheet2!$B$1:$B$14,Sheet2!$A$1:$A$14)</f>
        <v>3</v>
      </c>
      <c r="P29" s="22" t="str">
        <f t="shared" si="4"/>
        <v/>
      </c>
      <c r="Q29" s="22" t="str">
        <f t="shared" si="5"/>
        <v>County</v>
      </c>
      <c r="R29" s="21" t="s">
        <v>135</v>
      </c>
      <c r="S29" s="21">
        <v>329454.68006937002</v>
      </c>
      <c r="T29" s="28">
        <v>407129.47015042999</v>
      </c>
      <c r="U29" s="29">
        <v>2</v>
      </c>
      <c r="V29" s="23">
        <v>0</v>
      </c>
      <c r="W29" s="23">
        <v>1</v>
      </c>
      <c r="X29" s="23">
        <v>1</v>
      </c>
      <c r="Y29" s="23">
        <v>0</v>
      </c>
      <c r="Z29" s="30">
        <v>0</v>
      </c>
      <c r="AA29" s="32">
        <f t="shared" si="6"/>
        <v>39.840000000000003</v>
      </c>
      <c r="AB29" s="19">
        <v>52319</v>
      </c>
    </row>
    <row r="30" spans="1:28" x14ac:dyDescent="0.2">
      <c r="A30" s="31">
        <f t="shared" si="2"/>
        <v>8</v>
      </c>
      <c r="B30" s="24">
        <f t="shared" si="3"/>
        <v>5</v>
      </c>
      <c r="C30" s="26" t="s">
        <v>26</v>
      </c>
      <c r="D30" s="27" t="s">
        <v>27</v>
      </c>
      <c r="E30" s="25" t="s">
        <v>69</v>
      </c>
      <c r="F30" s="22">
        <v>1.5169999999999999</v>
      </c>
      <c r="G30" s="22" t="s">
        <v>165</v>
      </c>
      <c r="H30" s="21">
        <v>2</v>
      </c>
      <c r="I30" s="21">
        <v>4</v>
      </c>
      <c r="J30" s="22" t="s">
        <v>71</v>
      </c>
      <c r="K30" s="22" t="s">
        <v>167</v>
      </c>
      <c r="L30" s="22" t="s">
        <v>28</v>
      </c>
      <c r="M30" s="22" t="s">
        <v>48</v>
      </c>
      <c r="N30" s="22">
        <f>LOOKUP(L30,Sheet2!$B$1:$B$14,Sheet2!$A$1:$A$14)</f>
        <v>2</v>
      </c>
      <c r="O30" s="22">
        <f>LOOKUP(M30,Sheet2!$B$1:$B$14,Sheet2!$A$1:$A$14)</f>
        <v>3</v>
      </c>
      <c r="P30" s="22" t="str">
        <f t="shared" si="4"/>
        <v/>
      </c>
      <c r="Q30" s="22" t="str">
        <f t="shared" si="5"/>
        <v>County</v>
      </c>
      <c r="R30" s="21" t="s">
        <v>36</v>
      </c>
      <c r="S30" s="21">
        <v>320615.62016453</v>
      </c>
      <c r="T30" s="28">
        <v>400529.27995012997</v>
      </c>
      <c r="U30" s="29">
        <v>2</v>
      </c>
      <c r="V30" s="23">
        <v>0</v>
      </c>
      <c r="W30" s="23">
        <v>1</v>
      </c>
      <c r="X30" s="23">
        <v>1</v>
      </c>
      <c r="Y30" s="23">
        <v>0</v>
      </c>
      <c r="Z30" s="30">
        <v>0</v>
      </c>
      <c r="AA30" s="32">
        <f t="shared" si="6"/>
        <v>39.840000000000003</v>
      </c>
      <c r="AB30" s="19">
        <v>49904</v>
      </c>
    </row>
    <row r="31" spans="1:28" x14ac:dyDescent="0.2">
      <c r="A31" s="31">
        <f t="shared" si="2"/>
        <v>8</v>
      </c>
      <c r="B31" s="24">
        <f t="shared" si="3"/>
        <v>5</v>
      </c>
      <c r="C31" s="26" t="s">
        <v>26</v>
      </c>
      <c r="D31" s="27" t="s">
        <v>321</v>
      </c>
      <c r="E31" s="25" t="s">
        <v>317</v>
      </c>
      <c r="F31" s="22">
        <v>4.09</v>
      </c>
      <c r="G31" s="22" t="s">
        <v>57</v>
      </c>
      <c r="H31" s="21">
        <v>2</v>
      </c>
      <c r="I31" s="21">
        <v>4</v>
      </c>
      <c r="J31" s="22" t="s">
        <v>319</v>
      </c>
      <c r="K31" s="22" t="s">
        <v>284</v>
      </c>
      <c r="L31" s="22" t="s">
        <v>28</v>
      </c>
      <c r="M31" s="22" t="s">
        <v>28</v>
      </c>
      <c r="N31" s="22">
        <f>LOOKUP(L31,Sheet2!$B$1:$B$14,Sheet2!$A$1:$A$14)</f>
        <v>2</v>
      </c>
      <c r="O31" s="22">
        <f>LOOKUP(M31,Sheet2!$B$1:$B$14,Sheet2!$A$1:$A$14)</f>
        <v>2</v>
      </c>
      <c r="P31" s="22" t="str">
        <f t="shared" si="4"/>
        <v/>
      </c>
      <c r="Q31" s="22" t="str">
        <f t="shared" si="5"/>
        <v>County</v>
      </c>
      <c r="R31" s="21" t="s">
        <v>36</v>
      </c>
      <c r="S31" s="21">
        <v>344420.85982113</v>
      </c>
      <c r="T31" s="28">
        <v>408147.18004889</v>
      </c>
      <c r="U31" s="29">
        <v>2</v>
      </c>
      <c r="V31" s="23">
        <v>0</v>
      </c>
      <c r="W31" s="23">
        <v>1</v>
      </c>
      <c r="X31" s="23">
        <v>1</v>
      </c>
      <c r="Y31" s="23">
        <v>0</v>
      </c>
      <c r="Z31" s="30">
        <v>0</v>
      </c>
      <c r="AA31" s="32">
        <f t="shared" si="6"/>
        <v>39.840000000000003</v>
      </c>
      <c r="AB31" s="19">
        <v>50494</v>
      </c>
    </row>
    <row r="32" spans="1:28" x14ac:dyDescent="0.2">
      <c r="A32" s="31">
        <f t="shared" si="2"/>
        <v>12</v>
      </c>
      <c r="B32" s="24">
        <f t="shared" si="3"/>
        <v>9</v>
      </c>
      <c r="C32" s="26" t="s">
        <v>26</v>
      </c>
      <c r="D32" s="27" t="s">
        <v>27</v>
      </c>
      <c r="E32" s="25" t="s">
        <v>22</v>
      </c>
      <c r="F32" s="22">
        <v>33.901000000000003</v>
      </c>
      <c r="G32" s="22" t="s">
        <v>96</v>
      </c>
      <c r="H32" s="21">
        <v>2</v>
      </c>
      <c r="I32" s="21">
        <v>4</v>
      </c>
      <c r="J32" s="22" t="s">
        <v>24</v>
      </c>
      <c r="K32" s="22" t="s">
        <v>97</v>
      </c>
      <c r="L32" s="22" t="s">
        <v>28</v>
      </c>
      <c r="M32" s="22" t="s">
        <v>48</v>
      </c>
      <c r="N32" s="22">
        <f>LOOKUP(L32,Sheet2!$B$1:$B$14,Sheet2!$A$1:$A$14)</f>
        <v>2</v>
      </c>
      <c r="O32" s="22">
        <f>LOOKUP(M32,Sheet2!$B$1:$B$14,Sheet2!$A$1:$A$14)</f>
        <v>3</v>
      </c>
      <c r="P32" s="22" t="str">
        <f t="shared" si="4"/>
        <v/>
      </c>
      <c r="Q32" s="22" t="str">
        <f t="shared" si="5"/>
        <v>County</v>
      </c>
      <c r="R32" s="21" t="s">
        <v>36</v>
      </c>
      <c r="S32" s="21">
        <v>318464.34977904998</v>
      </c>
      <c r="T32" s="28">
        <v>402876.49023717002</v>
      </c>
      <c r="U32" s="29">
        <v>3</v>
      </c>
      <c r="V32" s="23">
        <v>1</v>
      </c>
      <c r="W32" s="23">
        <v>0</v>
      </c>
      <c r="X32" s="23">
        <v>0</v>
      </c>
      <c r="Y32" s="23">
        <v>1</v>
      </c>
      <c r="Z32" s="30">
        <v>1</v>
      </c>
      <c r="AA32" s="32">
        <f t="shared" si="6"/>
        <v>36.230000000000004</v>
      </c>
      <c r="AB32" s="19">
        <v>48419</v>
      </c>
    </row>
    <row r="33" spans="1:28" x14ac:dyDescent="0.2">
      <c r="A33" s="31">
        <f t="shared" si="2"/>
        <v>12</v>
      </c>
      <c r="B33" s="24">
        <f t="shared" si="3"/>
        <v>3</v>
      </c>
      <c r="C33" s="26" t="s">
        <v>34</v>
      </c>
      <c r="D33" s="27" t="s">
        <v>35</v>
      </c>
      <c r="E33" s="25" t="s">
        <v>30</v>
      </c>
      <c r="F33" s="22">
        <v>0.60599999999999998</v>
      </c>
      <c r="G33" s="22" t="s">
        <v>125</v>
      </c>
      <c r="H33" s="21">
        <v>2</v>
      </c>
      <c r="I33" s="21">
        <v>4</v>
      </c>
      <c r="J33" s="22" t="s">
        <v>32</v>
      </c>
      <c r="K33" s="22" t="s">
        <v>127</v>
      </c>
      <c r="L33" s="22" t="s">
        <v>28</v>
      </c>
      <c r="M33" s="22" t="s">
        <v>48</v>
      </c>
      <c r="N33" s="22">
        <f>LOOKUP(L33,Sheet2!$B$1:$B$14,Sheet2!$A$1:$A$14)</f>
        <v>2</v>
      </c>
      <c r="O33" s="22">
        <f>LOOKUP(M33,Sheet2!$B$1:$B$14,Sheet2!$A$1:$A$14)</f>
        <v>3</v>
      </c>
      <c r="P33" s="22" t="str">
        <f t="shared" si="4"/>
        <v/>
      </c>
      <c r="Q33" s="22" t="str">
        <f t="shared" si="5"/>
        <v>County</v>
      </c>
      <c r="R33" s="21" t="s">
        <v>36</v>
      </c>
      <c r="S33" s="21">
        <v>422827.81012665998</v>
      </c>
      <c r="T33" s="28">
        <v>503576.51003372</v>
      </c>
      <c r="U33" s="29">
        <v>3</v>
      </c>
      <c r="V33" s="23">
        <v>0</v>
      </c>
      <c r="W33" s="23">
        <v>1</v>
      </c>
      <c r="X33" s="23">
        <v>0</v>
      </c>
      <c r="Y33" s="23">
        <v>1</v>
      </c>
      <c r="Z33" s="30">
        <v>1</v>
      </c>
      <c r="AA33" s="32">
        <f t="shared" si="6"/>
        <v>36.230000000000004</v>
      </c>
      <c r="AB33" s="19">
        <v>36391</v>
      </c>
    </row>
    <row r="34" spans="1:28" x14ac:dyDescent="0.2">
      <c r="A34" s="31">
        <f t="shared" si="2"/>
        <v>14</v>
      </c>
      <c r="B34" s="24">
        <f t="shared" si="3"/>
        <v>4</v>
      </c>
      <c r="C34" s="26" t="s">
        <v>34</v>
      </c>
      <c r="D34" s="27" t="s">
        <v>35</v>
      </c>
      <c r="E34" s="25" t="s">
        <v>175</v>
      </c>
      <c r="F34" s="22">
        <v>0.36599999999999999</v>
      </c>
      <c r="G34" s="22" t="s">
        <v>176</v>
      </c>
      <c r="H34" s="21">
        <v>2</v>
      </c>
      <c r="I34" s="21">
        <v>4</v>
      </c>
      <c r="J34" s="22" t="s">
        <v>686</v>
      </c>
      <c r="K34" s="22" t="s">
        <v>687</v>
      </c>
      <c r="L34" s="22" t="s">
        <v>48</v>
      </c>
      <c r="M34" s="22" t="s">
        <v>48</v>
      </c>
      <c r="N34" s="22">
        <f>LOOKUP(L34,Sheet2!$B$1:$B$14,Sheet2!$A$1:$A$14)</f>
        <v>3</v>
      </c>
      <c r="O34" s="22">
        <f>LOOKUP(M34,Sheet2!$B$1:$B$14,Sheet2!$A$1:$A$14)</f>
        <v>3</v>
      </c>
      <c r="P34" s="22" t="str">
        <f t="shared" si="4"/>
        <v/>
      </c>
      <c r="Q34" s="22" t="str">
        <f t="shared" si="5"/>
        <v>Municipal</v>
      </c>
      <c r="R34" s="21" t="s">
        <v>36</v>
      </c>
      <c r="S34" s="21">
        <v>417009.92028532003</v>
      </c>
      <c r="T34" s="28">
        <v>508892.39980368997</v>
      </c>
      <c r="U34" s="29">
        <v>2</v>
      </c>
      <c r="V34" s="23">
        <v>1</v>
      </c>
      <c r="W34" s="23">
        <v>0</v>
      </c>
      <c r="X34" s="23">
        <v>0</v>
      </c>
      <c r="Y34" s="23">
        <v>1</v>
      </c>
      <c r="Z34" s="30">
        <v>0</v>
      </c>
      <c r="AA34" s="32">
        <f t="shared" si="6"/>
        <v>35.230000000000004</v>
      </c>
      <c r="AB34" s="19">
        <v>9278</v>
      </c>
    </row>
    <row r="35" spans="1:28" x14ac:dyDescent="0.2">
      <c r="A35" s="31">
        <f t="shared" si="2"/>
        <v>14</v>
      </c>
      <c r="B35" s="24">
        <f t="shared" si="3"/>
        <v>10</v>
      </c>
      <c r="C35" s="26" t="s">
        <v>26</v>
      </c>
      <c r="D35" s="27" t="s">
        <v>225</v>
      </c>
      <c r="E35" s="25" t="s">
        <v>222</v>
      </c>
      <c r="F35" s="22">
        <v>0.32100000000000001</v>
      </c>
      <c r="G35" s="22" t="s">
        <v>223</v>
      </c>
      <c r="H35" s="21">
        <v>2</v>
      </c>
      <c r="I35" s="21">
        <v>4</v>
      </c>
      <c r="J35" s="22" t="s">
        <v>224</v>
      </c>
      <c r="K35" s="22" t="s">
        <v>689</v>
      </c>
      <c r="L35" s="22" t="s">
        <v>28</v>
      </c>
      <c r="M35" s="22" t="s">
        <v>28</v>
      </c>
      <c r="N35" s="22">
        <f>LOOKUP(L35,Sheet2!$B$1:$B$14,Sheet2!$A$1:$A$14)</f>
        <v>2</v>
      </c>
      <c r="O35" s="22">
        <f>LOOKUP(M35,Sheet2!$B$1:$B$14,Sheet2!$A$1:$A$14)</f>
        <v>2</v>
      </c>
      <c r="P35" s="22" t="str">
        <f t="shared" si="4"/>
        <v/>
      </c>
      <c r="Q35" s="22" t="str">
        <f t="shared" si="5"/>
        <v>County</v>
      </c>
      <c r="R35" s="21" t="s">
        <v>36</v>
      </c>
      <c r="S35" s="21">
        <v>352233.64997530001</v>
      </c>
      <c r="T35" s="28">
        <v>366842.89989437</v>
      </c>
      <c r="U35" s="29">
        <v>2</v>
      </c>
      <c r="V35" s="23">
        <v>1</v>
      </c>
      <c r="W35" s="23">
        <v>0</v>
      </c>
      <c r="X35" s="23">
        <v>0</v>
      </c>
      <c r="Y35" s="23">
        <v>1</v>
      </c>
      <c r="Z35" s="30">
        <v>0</v>
      </c>
      <c r="AA35" s="32">
        <f t="shared" si="6"/>
        <v>35.230000000000004</v>
      </c>
      <c r="AB35" s="19">
        <v>47204</v>
      </c>
    </row>
    <row r="36" spans="1:28" x14ac:dyDescent="0.2">
      <c r="A36" s="31">
        <f t="shared" si="2"/>
        <v>14</v>
      </c>
      <c r="B36" s="24">
        <f t="shared" si="3"/>
        <v>10</v>
      </c>
      <c r="C36" s="26" t="s">
        <v>26</v>
      </c>
      <c r="D36" s="27" t="s">
        <v>230</v>
      </c>
      <c r="E36" s="25" t="s">
        <v>146</v>
      </c>
      <c r="F36" s="22">
        <v>7.1230000000000002</v>
      </c>
      <c r="G36" s="22" t="s">
        <v>228</v>
      </c>
      <c r="H36" s="21">
        <v>2</v>
      </c>
      <c r="I36" s="21">
        <v>3</v>
      </c>
      <c r="J36" s="22" t="s">
        <v>148</v>
      </c>
      <c r="K36" s="22" t="s">
        <v>229</v>
      </c>
      <c r="L36" s="22" t="s">
        <v>28</v>
      </c>
      <c r="M36" s="22" t="s">
        <v>48</v>
      </c>
      <c r="N36" s="22">
        <f>LOOKUP(L36,Sheet2!$B$1:$B$14,Sheet2!$A$1:$A$14)</f>
        <v>2</v>
      </c>
      <c r="O36" s="22">
        <f>LOOKUP(M36,Sheet2!$B$1:$B$14,Sheet2!$A$1:$A$14)</f>
        <v>3</v>
      </c>
      <c r="P36" s="22" t="str">
        <f t="shared" si="4"/>
        <v/>
      </c>
      <c r="Q36" s="22" t="str">
        <f t="shared" si="5"/>
        <v>County</v>
      </c>
      <c r="R36" s="21" t="s">
        <v>36</v>
      </c>
      <c r="S36" s="21">
        <v>350179.44004820997</v>
      </c>
      <c r="T36" s="28">
        <v>354345.64003211999</v>
      </c>
      <c r="U36" s="29">
        <v>2</v>
      </c>
      <c r="V36" s="23">
        <v>1</v>
      </c>
      <c r="W36" s="23">
        <v>0</v>
      </c>
      <c r="X36" s="23">
        <v>0</v>
      </c>
      <c r="Y36" s="23">
        <v>1</v>
      </c>
      <c r="Z36" s="30">
        <v>0</v>
      </c>
      <c r="AA36" s="32">
        <f t="shared" si="6"/>
        <v>35.230000000000004</v>
      </c>
      <c r="AB36" s="19">
        <v>9361</v>
      </c>
    </row>
    <row r="37" spans="1:28" x14ac:dyDescent="0.2">
      <c r="A37" s="31">
        <f t="shared" si="2"/>
        <v>14</v>
      </c>
      <c r="B37" s="24">
        <f t="shared" si="3"/>
        <v>10</v>
      </c>
      <c r="C37" s="26" t="s">
        <v>26</v>
      </c>
      <c r="D37" s="27" t="s">
        <v>174</v>
      </c>
      <c r="E37" s="25" t="s">
        <v>102</v>
      </c>
      <c r="F37" s="22">
        <v>1.1619999999999999</v>
      </c>
      <c r="G37" s="22" t="s">
        <v>246</v>
      </c>
      <c r="H37" s="21">
        <v>3</v>
      </c>
      <c r="I37" s="21">
        <v>4</v>
      </c>
      <c r="J37" s="22" t="s">
        <v>104</v>
      </c>
      <c r="K37" s="22" t="s">
        <v>247</v>
      </c>
      <c r="L37" s="22" t="s">
        <v>28</v>
      </c>
      <c r="M37" s="22" t="s">
        <v>28</v>
      </c>
      <c r="N37" s="22">
        <f>LOOKUP(L37,Sheet2!$B$1:$B$14,Sheet2!$A$1:$A$14)</f>
        <v>2</v>
      </c>
      <c r="O37" s="22">
        <f>LOOKUP(M37,Sheet2!$B$1:$B$14,Sheet2!$A$1:$A$14)</f>
        <v>2</v>
      </c>
      <c r="P37" s="22" t="str">
        <f t="shared" si="4"/>
        <v/>
      </c>
      <c r="Q37" s="22" t="str">
        <f t="shared" si="5"/>
        <v>County</v>
      </c>
      <c r="R37" s="21" t="s">
        <v>36</v>
      </c>
      <c r="S37" s="21">
        <v>332299.58998842002</v>
      </c>
      <c r="T37" s="28">
        <v>409253.89971378999</v>
      </c>
      <c r="U37" s="29">
        <v>2</v>
      </c>
      <c r="V37" s="23">
        <v>1</v>
      </c>
      <c r="W37" s="23">
        <v>0</v>
      </c>
      <c r="X37" s="23">
        <v>0</v>
      </c>
      <c r="Y37" s="23">
        <v>1</v>
      </c>
      <c r="Z37" s="30">
        <v>0</v>
      </c>
      <c r="AA37" s="32">
        <f t="shared" si="6"/>
        <v>35.230000000000004</v>
      </c>
      <c r="AB37" s="19">
        <v>10871</v>
      </c>
    </row>
    <row r="38" spans="1:28" x14ac:dyDescent="0.2">
      <c r="A38" s="31">
        <f t="shared" si="2"/>
        <v>14</v>
      </c>
      <c r="B38" s="24">
        <f t="shared" si="3"/>
        <v>4</v>
      </c>
      <c r="C38" s="26" t="s">
        <v>34</v>
      </c>
      <c r="D38" s="27" t="s">
        <v>35</v>
      </c>
      <c r="E38" s="25" t="s">
        <v>302</v>
      </c>
      <c r="F38" s="22">
        <v>0.36799999999999999</v>
      </c>
      <c r="G38" s="22" t="s">
        <v>303</v>
      </c>
      <c r="H38" s="21">
        <v>2</v>
      </c>
      <c r="I38" s="21">
        <v>3</v>
      </c>
      <c r="J38" s="22" t="s">
        <v>304</v>
      </c>
      <c r="K38" s="22" t="s">
        <v>688</v>
      </c>
      <c r="L38" s="22" t="s">
        <v>48</v>
      </c>
      <c r="M38" s="22" t="s">
        <v>48</v>
      </c>
      <c r="N38" s="22">
        <f>LOOKUP(L38,Sheet2!$B$1:$B$14,Sheet2!$A$1:$A$14)</f>
        <v>3</v>
      </c>
      <c r="O38" s="22">
        <f>LOOKUP(M38,Sheet2!$B$1:$B$14,Sheet2!$A$1:$A$14)</f>
        <v>3</v>
      </c>
      <c r="P38" s="22" t="str">
        <f t="shared" si="4"/>
        <v/>
      </c>
      <c r="Q38" s="22" t="str">
        <f t="shared" si="5"/>
        <v>Municipal</v>
      </c>
      <c r="R38" s="21" t="s">
        <v>29</v>
      </c>
      <c r="S38" s="21">
        <v>418748.22973220999</v>
      </c>
      <c r="T38" s="28">
        <v>503432.69017879001</v>
      </c>
      <c r="U38" s="29">
        <v>2</v>
      </c>
      <c r="V38" s="23">
        <v>1</v>
      </c>
      <c r="W38" s="23">
        <v>0</v>
      </c>
      <c r="X38" s="23">
        <v>0</v>
      </c>
      <c r="Y38" s="23">
        <v>1</v>
      </c>
      <c r="Z38" s="30">
        <v>0</v>
      </c>
      <c r="AA38" s="32">
        <f t="shared" si="6"/>
        <v>35.230000000000004</v>
      </c>
      <c r="AB38" s="19">
        <v>11679</v>
      </c>
    </row>
    <row r="39" spans="1:28" x14ac:dyDescent="0.2">
      <c r="A39" s="31">
        <f t="shared" si="2"/>
        <v>14</v>
      </c>
      <c r="B39" s="24">
        <f t="shared" si="3"/>
        <v>10</v>
      </c>
      <c r="C39" s="26" t="s">
        <v>26</v>
      </c>
      <c r="D39" s="27" t="s">
        <v>180</v>
      </c>
      <c r="E39" s="25" t="s">
        <v>92</v>
      </c>
      <c r="F39" s="22">
        <v>46.421999999999997</v>
      </c>
      <c r="G39" s="22" t="s">
        <v>178</v>
      </c>
      <c r="H39" s="21">
        <v>3</v>
      </c>
      <c r="I39" s="21">
        <v>4</v>
      </c>
      <c r="J39" s="22" t="s">
        <v>94</v>
      </c>
      <c r="K39" s="22" t="s">
        <v>179</v>
      </c>
      <c r="L39" s="22" t="s">
        <v>28</v>
      </c>
      <c r="M39" s="22" t="s">
        <v>28</v>
      </c>
      <c r="N39" s="22">
        <f>LOOKUP(L39,Sheet2!$B$1:$B$14,Sheet2!$A$1:$A$14)</f>
        <v>2</v>
      </c>
      <c r="O39" s="22">
        <f>LOOKUP(M39,Sheet2!$B$1:$B$14,Sheet2!$A$1:$A$14)</f>
        <v>2</v>
      </c>
      <c r="P39" s="22" t="str">
        <f t="shared" si="4"/>
        <v/>
      </c>
      <c r="Q39" s="22" t="str">
        <f t="shared" si="5"/>
        <v>County</v>
      </c>
      <c r="R39" s="21" t="s">
        <v>36</v>
      </c>
      <c r="S39" s="21">
        <v>338895.46031577</v>
      </c>
      <c r="T39" s="28">
        <v>391985.10978285002</v>
      </c>
      <c r="U39" s="29">
        <v>2</v>
      </c>
      <c r="V39" s="23">
        <v>0</v>
      </c>
      <c r="W39" s="23">
        <v>1</v>
      </c>
      <c r="X39" s="23">
        <v>0</v>
      </c>
      <c r="Y39" s="23">
        <v>1</v>
      </c>
      <c r="Z39" s="30">
        <v>0</v>
      </c>
      <c r="AA39" s="32">
        <f t="shared" si="6"/>
        <v>35.230000000000004</v>
      </c>
      <c r="AB39" s="19">
        <v>8165</v>
      </c>
    </row>
    <row r="40" spans="1:28" x14ac:dyDescent="0.2">
      <c r="A40" s="31">
        <f t="shared" si="2"/>
        <v>14</v>
      </c>
      <c r="B40" s="24">
        <f t="shared" si="3"/>
        <v>2</v>
      </c>
      <c r="C40" s="26" t="s">
        <v>41</v>
      </c>
      <c r="D40" s="27" t="s">
        <v>42</v>
      </c>
      <c r="E40" s="25" t="s">
        <v>286</v>
      </c>
      <c r="F40" s="22">
        <v>3.823</v>
      </c>
      <c r="G40" s="22" t="s">
        <v>287</v>
      </c>
      <c r="H40" s="21">
        <v>2</v>
      </c>
      <c r="I40" s="21">
        <v>4</v>
      </c>
      <c r="J40" s="22" t="s">
        <v>288</v>
      </c>
      <c r="K40" s="22" t="s">
        <v>289</v>
      </c>
      <c r="L40" s="22" t="s">
        <v>28</v>
      </c>
      <c r="M40" s="22" t="s">
        <v>48</v>
      </c>
      <c r="N40" s="22">
        <f>LOOKUP(L40,Sheet2!$B$1:$B$14,Sheet2!$A$1:$A$14)</f>
        <v>2</v>
      </c>
      <c r="O40" s="22">
        <f>LOOKUP(M40,Sheet2!$B$1:$B$14,Sheet2!$A$1:$A$14)</f>
        <v>3</v>
      </c>
      <c r="P40" s="22" t="str">
        <f t="shared" si="4"/>
        <v/>
      </c>
      <c r="Q40" s="22" t="str">
        <f t="shared" si="5"/>
        <v>County</v>
      </c>
      <c r="R40" s="21" t="s">
        <v>36</v>
      </c>
      <c r="S40" s="21">
        <v>382133.24961457</v>
      </c>
      <c r="T40" s="28">
        <v>431950.04967024003</v>
      </c>
      <c r="U40" s="29">
        <v>2</v>
      </c>
      <c r="V40" s="23">
        <v>0</v>
      </c>
      <c r="W40" s="23">
        <v>1</v>
      </c>
      <c r="X40" s="23">
        <v>0</v>
      </c>
      <c r="Y40" s="23">
        <v>1</v>
      </c>
      <c r="Z40" s="30">
        <v>0</v>
      </c>
      <c r="AA40" s="32">
        <f t="shared" si="6"/>
        <v>35.230000000000004</v>
      </c>
      <c r="AB40" s="19">
        <v>69890</v>
      </c>
    </row>
    <row r="41" spans="1:28" x14ac:dyDescent="0.2">
      <c r="A41" s="31">
        <f t="shared" si="2"/>
        <v>14</v>
      </c>
      <c r="B41" s="24">
        <f t="shared" si="3"/>
        <v>10</v>
      </c>
      <c r="C41" s="26" t="s">
        <v>26</v>
      </c>
      <c r="D41" s="27" t="s">
        <v>27</v>
      </c>
      <c r="E41" s="25" t="s">
        <v>165</v>
      </c>
      <c r="F41" s="22">
        <v>1.3620000000000001</v>
      </c>
      <c r="G41" s="22" t="s">
        <v>335</v>
      </c>
      <c r="H41" s="21">
        <v>2</v>
      </c>
      <c r="I41" s="21">
        <v>4</v>
      </c>
      <c r="J41" s="22" t="s">
        <v>167</v>
      </c>
      <c r="K41" s="22" t="s">
        <v>336</v>
      </c>
      <c r="L41" s="22" t="s">
        <v>48</v>
      </c>
      <c r="M41" s="22" t="s">
        <v>48</v>
      </c>
      <c r="N41" s="22">
        <f>LOOKUP(L41,Sheet2!$B$1:$B$14,Sheet2!$A$1:$A$14)</f>
        <v>3</v>
      </c>
      <c r="O41" s="22">
        <f>LOOKUP(M41,Sheet2!$B$1:$B$14,Sheet2!$A$1:$A$14)</f>
        <v>3</v>
      </c>
      <c r="P41" s="22" t="str">
        <f t="shared" si="4"/>
        <v/>
      </c>
      <c r="Q41" s="22" t="str">
        <f t="shared" si="5"/>
        <v>Municipal</v>
      </c>
      <c r="R41" s="21" t="s">
        <v>36</v>
      </c>
      <c r="S41" s="21">
        <v>320922.87010239001</v>
      </c>
      <c r="T41" s="28">
        <v>396146.37995509</v>
      </c>
      <c r="U41" s="29">
        <v>2</v>
      </c>
      <c r="V41" s="23">
        <v>0</v>
      </c>
      <c r="W41" s="23">
        <v>1</v>
      </c>
      <c r="X41" s="23">
        <v>0</v>
      </c>
      <c r="Y41" s="23">
        <v>1</v>
      </c>
      <c r="Z41" s="30">
        <v>0</v>
      </c>
      <c r="AA41" s="32">
        <f t="shared" si="6"/>
        <v>35.230000000000004</v>
      </c>
      <c r="AB41" s="19">
        <v>10762</v>
      </c>
    </row>
    <row r="42" spans="1:28" x14ac:dyDescent="0.2">
      <c r="A42" s="31">
        <f t="shared" si="2"/>
        <v>14</v>
      </c>
      <c r="B42" s="24">
        <f t="shared" si="3"/>
        <v>4</v>
      </c>
      <c r="C42" s="26" t="s">
        <v>34</v>
      </c>
      <c r="D42" s="27" t="s">
        <v>211</v>
      </c>
      <c r="E42" s="25" t="s">
        <v>236</v>
      </c>
      <c r="F42" s="22">
        <v>43.725000000000001</v>
      </c>
      <c r="G42" s="22" t="s">
        <v>347</v>
      </c>
      <c r="H42" s="21">
        <v>2</v>
      </c>
      <c r="I42" s="21">
        <v>3</v>
      </c>
      <c r="J42" s="22" t="s">
        <v>348</v>
      </c>
      <c r="K42" s="22" t="s">
        <v>349</v>
      </c>
      <c r="L42" s="22" t="s">
        <v>48</v>
      </c>
      <c r="M42" s="22" t="s">
        <v>48</v>
      </c>
      <c r="N42" s="22">
        <f>LOOKUP(L42,Sheet2!$B$1:$B$14,Sheet2!$A$1:$A$14)</f>
        <v>3</v>
      </c>
      <c r="O42" s="22">
        <f>LOOKUP(M42,Sheet2!$B$1:$B$14,Sheet2!$A$1:$A$14)</f>
        <v>3</v>
      </c>
      <c r="P42" s="22" t="str">
        <f t="shared" si="4"/>
        <v/>
      </c>
      <c r="Q42" s="22" t="str">
        <f t="shared" si="5"/>
        <v>Municipal</v>
      </c>
      <c r="R42" s="21" t="s">
        <v>36</v>
      </c>
      <c r="S42" s="21">
        <v>449241.67996948003</v>
      </c>
      <c r="T42" s="28">
        <v>551084.31992024998</v>
      </c>
      <c r="U42" s="29">
        <v>2</v>
      </c>
      <c r="V42" s="23">
        <v>0</v>
      </c>
      <c r="W42" s="23">
        <v>1</v>
      </c>
      <c r="X42" s="23">
        <v>0</v>
      </c>
      <c r="Y42" s="23">
        <v>1</v>
      </c>
      <c r="Z42" s="30">
        <v>0</v>
      </c>
      <c r="AA42" s="32">
        <f t="shared" si="6"/>
        <v>35.230000000000004</v>
      </c>
      <c r="AB42" s="19">
        <v>50582</v>
      </c>
    </row>
    <row r="43" spans="1:28" x14ac:dyDescent="0.2">
      <c r="A43" s="31">
        <f t="shared" si="2"/>
        <v>23</v>
      </c>
      <c r="B43" s="24">
        <f t="shared" si="3"/>
        <v>15</v>
      </c>
      <c r="C43" s="26" t="s">
        <v>26</v>
      </c>
      <c r="D43" s="27" t="s">
        <v>27</v>
      </c>
      <c r="E43" s="25" t="s">
        <v>43</v>
      </c>
      <c r="F43" s="22">
        <v>0.378</v>
      </c>
      <c r="G43" s="22" t="s">
        <v>44</v>
      </c>
      <c r="H43" s="21">
        <v>2</v>
      </c>
      <c r="I43" s="21">
        <v>4</v>
      </c>
      <c r="J43" s="22" t="s">
        <v>697</v>
      </c>
      <c r="K43" s="22" t="s">
        <v>186</v>
      </c>
      <c r="L43" s="22" t="s">
        <v>28</v>
      </c>
      <c r="M43" s="22" t="s">
        <v>28</v>
      </c>
      <c r="N43" s="22">
        <f>LOOKUP(L43,Sheet2!$B$1:$B$14,Sheet2!$A$1:$A$14)</f>
        <v>2</v>
      </c>
      <c r="O43" s="22">
        <f>LOOKUP(M43,Sheet2!$B$1:$B$14,Sheet2!$A$1:$A$14)</f>
        <v>2</v>
      </c>
      <c r="P43" s="22" t="str">
        <f t="shared" si="4"/>
        <v/>
      </c>
      <c r="Q43" s="22" t="str">
        <f t="shared" si="5"/>
        <v>County</v>
      </c>
      <c r="R43" s="21" t="s">
        <v>36</v>
      </c>
      <c r="S43" s="21">
        <v>323714.20029564999</v>
      </c>
      <c r="T43" s="28">
        <v>406913.43029418</v>
      </c>
      <c r="U43" s="29">
        <v>5</v>
      </c>
      <c r="V43" s="23">
        <v>0</v>
      </c>
      <c r="W43" s="23">
        <v>0</v>
      </c>
      <c r="X43" s="23">
        <v>1</v>
      </c>
      <c r="Y43" s="23">
        <v>4</v>
      </c>
      <c r="Z43" s="30">
        <v>0</v>
      </c>
      <c r="AA43" s="32">
        <f t="shared" si="6"/>
        <v>34.909999999999997</v>
      </c>
      <c r="AB43" s="19">
        <v>47334</v>
      </c>
    </row>
    <row r="44" spans="1:28" x14ac:dyDescent="0.2">
      <c r="A44" s="31">
        <f t="shared" si="2"/>
        <v>24</v>
      </c>
      <c r="B44" s="24">
        <f t="shared" si="3"/>
        <v>7</v>
      </c>
      <c r="C44" s="26" t="s">
        <v>34</v>
      </c>
      <c r="D44" s="27" t="s">
        <v>35</v>
      </c>
      <c r="E44" s="25" t="s">
        <v>59</v>
      </c>
      <c r="F44" s="22">
        <v>0.33500000000000002</v>
      </c>
      <c r="G44" s="22" t="s">
        <v>60</v>
      </c>
      <c r="H44" s="21">
        <v>2</v>
      </c>
      <c r="I44" s="21">
        <v>4</v>
      </c>
      <c r="J44" s="22" t="s">
        <v>61</v>
      </c>
      <c r="K44" s="22" t="s">
        <v>62</v>
      </c>
      <c r="L44" s="22" t="s">
        <v>48</v>
      </c>
      <c r="M44" s="22" t="s">
        <v>48</v>
      </c>
      <c r="N44" s="22">
        <f>LOOKUP(L44,Sheet2!$B$1:$B$14,Sheet2!$A$1:$A$14)</f>
        <v>3</v>
      </c>
      <c r="O44" s="22">
        <f>LOOKUP(M44,Sheet2!$B$1:$B$14,Sheet2!$A$1:$A$14)</f>
        <v>3</v>
      </c>
      <c r="P44" s="22" t="str">
        <f t="shared" si="4"/>
        <v/>
      </c>
      <c r="Q44" s="22" t="str">
        <f t="shared" si="5"/>
        <v>Municipal</v>
      </c>
      <c r="R44" s="21" t="s">
        <v>36</v>
      </c>
      <c r="S44" s="21">
        <v>415390.94004106999</v>
      </c>
      <c r="T44" s="28">
        <v>508733.84971318999</v>
      </c>
      <c r="U44" s="29">
        <v>4</v>
      </c>
      <c r="V44" s="23">
        <v>0</v>
      </c>
      <c r="W44" s="23">
        <v>0</v>
      </c>
      <c r="X44" s="23">
        <v>2</v>
      </c>
      <c r="Y44" s="23">
        <v>2</v>
      </c>
      <c r="Z44" s="30">
        <v>0</v>
      </c>
      <c r="AA44" s="32">
        <f t="shared" si="6"/>
        <v>33.46</v>
      </c>
      <c r="AB44" s="19">
        <v>21042</v>
      </c>
    </row>
    <row r="45" spans="1:28" x14ac:dyDescent="0.2">
      <c r="A45" s="31">
        <f t="shared" si="2"/>
        <v>25</v>
      </c>
      <c r="B45" s="24">
        <f t="shared" si="3"/>
        <v>8</v>
      </c>
      <c r="C45" s="26" t="s">
        <v>34</v>
      </c>
      <c r="D45" s="27" t="s">
        <v>35</v>
      </c>
      <c r="E45" s="25" t="s">
        <v>30</v>
      </c>
      <c r="F45" s="22">
        <v>1.4570000000000001</v>
      </c>
      <c r="G45" s="22" t="s">
        <v>31</v>
      </c>
      <c r="H45" s="21">
        <v>2</v>
      </c>
      <c r="I45" s="21">
        <v>4</v>
      </c>
      <c r="J45" s="22" t="s">
        <v>32</v>
      </c>
      <c r="K45" s="22" t="s">
        <v>33</v>
      </c>
      <c r="L45" s="22" t="s">
        <v>28</v>
      </c>
      <c r="M45" s="22" t="s">
        <v>28</v>
      </c>
      <c r="N45" s="22">
        <f>LOOKUP(L45,Sheet2!$B$1:$B$14,Sheet2!$A$1:$A$14)</f>
        <v>2</v>
      </c>
      <c r="O45" s="22">
        <f>LOOKUP(M45,Sheet2!$B$1:$B$14,Sheet2!$A$1:$A$14)</f>
        <v>2</v>
      </c>
      <c r="P45" s="22" t="str">
        <f t="shared" si="4"/>
        <v/>
      </c>
      <c r="Q45" s="22" t="str">
        <f t="shared" si="5"/>
        <v>County</v>
      </c>
      <c r="R45" s="21" t="s">
        <v>36</v>
      </c>
      <c r="S45" s="21">
        <v>427112.28024242999</v>
      </c>
      <c r="T45" s="28">
        <v>505031.53980646998</v>
      </c>
      <c r="U45" s="29">
        <v>6</v>
      </c>
      <c r="V45" s="23">
        <v>0</v>
      </c>
      <c r="W45" s="23">
        <v>0</v>
      </c>
      <c r="X45" s="23">
        <v>1</v>
      </c>
      <c r="Y45" s="23">
        <v>3</v>
      </c>
      <c r="Z45" s="30">
        <v>2</v>
      </c>
      <c r="AA45" s="32">
        <f t="shared" si="6"/>
        <v>30.85</v>
      </c>
      <c r="AB45" s="19">
        <v>19878</v>
      </c>
    </row>
    <row r="46" spans="1:28" x14ac:dyDescent="0.2">
      <c r="A46" s="31">
        <f t="shared" si="2"/>
        <v>26</v>
      </c>
      <c r="B46" s="24">
        <f t="shared" si="3"/>
        <v>16</v>
      </c>
      <c r="C46" s="26" t="s">
        <v>26</v>
      </c>
      <c r="D46" s="27" t="s">
        <v>150</v>
      </c>
      <c r="E46" s="25" t="s">
        <v>146</v>
      </c>
      <c r="F46" s="22">
        <v>4.117</v>
      </c>
      <c r="G46" s="22" t="s">
        <v>404</v>
      </c>
      <c r="H46" s="21">
        <v>2</v>
      </c>
      <c r="I46" s="21">
        <v>3</v>
      </c>
      <c r="J46" s="22" t="s">
        <v>405</v>
      </c>
      <c r="K46" s="22" t="s">
        <v>406</v>
      </c>
      <c r="L46" s="22" t="s">
        <v>28</v>
      </c>
      <c r="M46" s="22" t="s">
        <v>48</v>
      </c>
      <c r="N46" s="22">
        <f>LOOKUP(L46,Sheet2!$B$1:$B$14,Sheet2!$A$1:$A$14)</f>
        <v>2</v>
      </c>
      <c r="O46" s="22">
        <f>LOOKUP(M46,Sheet2!$B$1:$B$14,Sheet2!$A$1:$A$14)</f>
        <v>3</v>
      </c>
      <c r="P46" s="22" t="str">
        <f t="shared" si="4"/>
        <v/>
      </c>
      <c r="Q46" s="22" t="str">
        <f t="shared" si="5"/>
        <v>County</v>
      </c>
      <c r="R46" s="21" t="s">
        <v>36</v>
      </c>
      <c r="S46" s="21">
        <v>334387.47013586998</v>
      </c>
      <c r="T46" s="28">
        <v>353401.28980755003</v>
      </c>
      <c r="U46" s="29">
        <v>2</v>
      </c>
      <c r="V46" s="23">
        <v>0</v>
      </c>
      <c r="W46" s="23">
        <v>1</v>
      </c>
      <c r="X46" s="23">
        <v>0</v>
      </c>
      <c r="Y46" s="23">
        <v>0</v>
      </c>
      <c r="Z46" s="30">
        <v>1</v>
      </c>
      <c r="AA46" s="32">
        <f t="shared" si="6"/>
        <v>30.17</v>
      </c>
      <c r="AB46" s="19">
        <v>50963</v>
      </c>
    </row>
    <row r="47" spans="1:28" x14ac:dyDescent="0.2">
      <c r="A47" s="31">
        <f t="shared" si="2"/>
        <v>27</v>
      </c>
      <c r="B47" s="24">
        <f t="shared" si="3"/>
        <v>9</v>
      </c>
      <c r="C47" s="26" t="s">
        <v>34</v>
      </c>
      <c r="D47" s="27" t="s">
        <v>316</v>
      </c>
      <c r="E47" s="25" t="s">
        <v>116</v>
      </c>
      <c r="F47" s="22">
        <v>1.7270000000000001</v>
      </c>
      <c r="G47" s="22" t="s">
        <v>472</v>
      </c>
      <c r="H47" s="21">
        <v>2</v>
      </c>
      <c r="I47" s="21">
        <v>3</v>
      </c>
      <c r="J47" s="22" t="s">
        <v>118</v>
      </c>
      <c r="K47" s="22" t="s">
        <v>473</v>
      </c>
      <c r="L47" s="22" t="s">
        <v>28</v>
      </c>
      <c r="M47" s="22" t="s">
        <v>48</v>
      </c>
      <c r="N47" s="22">
        <f>LOOKUP(L47,Sheet2!$B$1:$B$14,Sheet2!$A$1:$A$14)</f>
        <v>2</v>
      </c>
      <c r="O47" s="22">
        <f>LOOKUP(M47,Sheet2!$B$1:$B$14,Sheet2!$A$1:$A$14)</f>
        <v>3</v>
      </c>
      <c r="P47" s="22" t="str">
        <f t="shared" si="4"/>
        <v/>
      </c>
      <c r="Q47" s="22" t="str">
        <f t="shared" si="5"/>
        <v>County</v>
      </c>
      <c r="R47" s="21" t="s">
        <v>36</v>
      </c>
      <c r="S47" s="21">
        <v>416708.93962624</v>
      </c>
      <c r="T47" s="28">
        <v>516349.64018689998</v>
      </c>
      <c r="U47" s="29">
        <v>1</v>
      </c>
      <c r="V47" s="23">
        <v>1</v>
      </c>
      <c r="W47" s="23">
        <v>0</v>
      </c>
      <c r="X47" s="23">
        <v>0</v>
      </c>
      <c r="Y47" s="23">
        <v>0</v>
      </c>
      <c r="Z47" s="30">
        <v>0</v>
      </c>
      <c r="AA47" s="32">
        <f t="shared" si="6"/>
        <v>29.17</v>
      </c>
      <c r="AB47" s="19">
        <v>9070</v>
      </c>
    </row>
    <row r="48" spans="1:28" x14ac:dyDescent="0.2">
      <c r="A48" s="31">
        <f t="shared" si="2"/>
        <v>27</v>
      </c>
      <c r="B48" s="24">
        <f t="shared" si="3"/>
        <v>9</v>
      </c>
      <c r="C48" s="26" t="s">
        <v>34</v>
      </c>
      <c r="D48" s="27" t="s">
        <v>458</v>
      </c>
      <c r="E48" s="25" t="s">
        <v>474</v>
      </c>
      <c r="F48" s="22">
        <v>10.641999999999999</v>
      </c>
      <c r="G48" s="22" t="s">
        <v>475</v>
      </c>
      <c r="H48" s="21">
        <v>2</v>
      </c>
      <c r="I48" s="21">
        <v>4</v>
      </c>
      <c r="J48" s="22" t="s">
        <v>476</v>
      </c>
      <c r="K48" s="22" t="s">
        <v>477</v>
      </c>
      <c r="L48" s="22" t="s">
        <v>28</v>
      </c>
      <c r="M48" s="22" t="s">
        <v>48</v>
      </c>
      <c r="N48" s="22">
        <f>LOOKUP(L48,Sheet2!$B$1:$B$14,Sheet2!$A$1:$A$14)</f>
        <v>2</v>
      </c>
      <c r="O48" s="22">
        <f>LOOKUP(M48,Sheet2!$B$1:$B$14,Sheet2!$A$1:$A$14)</f>
        <v>3</v>
      </c>
      <c r="P48" s="22" t="str">
        <f t="shared" si="4"/>
        <v/>
      </c>
      <c r="Q48" s="22" t="str">
        <f t="shared" si="5"/>
        <v>County</v>
      </c>
      <c r="R48" s="21" t="s">
        <v>36</v>
      </c>
      <c r="S48" s="21">
        <v>420830.97034072998</v>
      </c>
      <c r="T48" s="28">
        <v>567384.28970349999</v>
      </c>
      <c r="U48" s="29">
        <v>1</v>
      </c>
      <c r="V48" s="23">
        <v>1</v>
      </c>
      <c r="W48" s="23">
        <v>0</v>
      </c>
      <c r="X48" s="23">
        <v>0</v>
      </c>
      <c r="Y48" s="23">
        <v>0</v>
      </c>
      <c r="Z48" s="30">
        <v>0</v>
      </c>
      <c r="AA48" s="32">
        <f t="shared" si="6"/>
        <v>29.17</v>
      </c>
      <c r="AB48" s="19">
        <v>12927</v>
      </c>
    </row>
    <row r="49" spans="1:28" x14ac:dyDescent="0.2">
      <c r="A49" s="31">
        <f t="shared" si="2"/>
        <v>27</v>
      </c>
      <c r="B49" s="24">
        <f t="shared" si="3"/>
        <v>1</v>
      </c>
      <c r="C49" s="26" t="s">
        <v>114</v>
      </c>
      <c r="D49" s="27" t="s">
        <v>435</v>
      </c>
      <c r="E49" s="25" t="s">
        <v>433</v>
      </c>
      <c r="F49" s="22">
        <v>7.4420000000000002</v>
      </c>
      <c r="G49" s="22" t="s">
        <v>514</v>
      </c>
      <c r="H49" s="21">
        <v>2</v>
      </c>
      <c r="I49" s="21">
        <v>4</v>
      </c>
      <c r="J49" s="22" t="s">
        <v>434</v>
      </c>
      <c r="K49" s="22" t="s">
        <v>515</v>
      </c>
      <c r="L49" s="22" t="s">
        <v>28</v>
      </c>
      <c r="M49" s="22" t="s">
        <v>28</v>
      </c>
      <c r="N49" s="22">
        <f>LOOKUP(L49,Sheet2!$B$1:$B$14,Sheet2!$A$1:$A$14)</f>
        <v>2</v>
      </c>
      <c r="O49" s="22">
        <f>LOOKUP(M49,Sheet2!$B$1:$B$14,Sheet2!$A$1:$A$14)</f>
        <v>2</v>
      </c>
      <c r="P49" s="22" t="str">
        <f t="shared" si="4"/>
        <v/>
      </c>
      <c r="Q49" s="22" t="str">
        <f t="shared" si="5"/>
        <v>County</v>
      </c>
      <c r="R49" s="21" t="s">
        <v>36</v>
      </c>
      <c r="S49" s="21">
        <v>354273.89966916002</v>
      </c>
      <c r="T49" s="28">
        <v>304853.22013893002</v>
      </c>
      <c r="U49" s="29">
        <v>1</v>
      </c>
      <c r="V49" s="23">
        <v>1</v>
      </c>
      <c r="W49" s="23">
        <v>0</v>
      </c>
      <c r="X49" s="23">
        <v>0</v>
      </c>
      <c r="Y49" s="23">
        <v>0</v>
      </c>
      <c r="Z49" s="30">
        <v>0</v>
      </c>
      <c r="AA49" s="32">
        <f t="shared" si="6"/>
        <v>29.17</v>
      </c>
      <c r="AB49" s="19">
        <v>33337</v>
      </c>
    </row>
    <row r="50" spans="1:28" x14ac:dyDescent="0.2">
      <c r="A50" s="31">
        <f t="shared" si="2"/>
        <v>27</v>
      </c>
      <c r="B50" s="24">
        <f t="shared" si="3"/>
        <v>17</v>
      </c>
      <c r="C50" s="26" t="s">
        <v>26</v>
      </c>
      <c r="D50" s="27" t="s">
        <v>180</v>
      </c>
      <c r="E50" s="25" t="s">
        <v>518</v>
      </c>
      <c r="F50" s="22">
        <v>1.421</v>
      </c>
      <c r="G50" s="22" t="s">
        <v>519</v>
      </c>
      <c r="H50" s="21">
        <v>2</v>
      </c>
      <c r="I50" s="21">
        <v>4</v>
      </c>
      <c r="J50" s="22" t="s">
        <v>520</v>
      </c>
      <c r="K50" s="22" t="s">
        <v>521</v>
      </c>
      <c r="L50" s="22" t="s">
        <v>28</v>
      </c>
      <c r="M50" s="22" t="s">
        <v>48</v>
      </c>
      <c r="N50" s="22">
        <f>LOOKUP(L50,Sheet2!$B$1:$B$14,Sheet2!$A$1:$A$14)</f>
        <v>2</v>
      </c>
      <c r="O50" s="22">
        <f>LOOKUP(M50,Sheet2!$B$1:$B$14,Sheet2!$A$1:$A$14)</f>
        <v>3</v>
      </c>
      <c r="P50" s="22" t="str">
        <f t="shared" si="4"/>
        <v/>
      </c>
      <c r="Q50" s="22" t="str">
        <f t="shared" si="5"/>
        <v>County</v>
      </c>
      <c r="R50" s="21" t="s">
        <v>36</v>
      </c>
      <c r="S50" s="21">
        <v>325111.80983173999</v>
      </c>
      <c r="T50" s="28">
        <v>391654.87033017998</v>
      </c>
      <c r="U50" s="29">
        <v>1</v>
      </c>
      <c r="V50" s="23">
        <v>1</v>
      </c>
      <c r="W50" s="23">
        <v>0</v>
      </c>
      <c r="X50" s="23">
        <v>0</v>
      </c>
      <c r="Y50" s="23">
        <v>0</v>
      </c>
      <c r="Z50" s="30">
        <v>0</v>
      </c>
      <c r="AA50" s="32">
        <f t="shared" si="6"/>
        <v>29.17</v>
      </c>
      <c r="AB50" s="19">
        <v>49263</v>
      </c>
    </row>
    <row r="51" spans="1:28" x14ac:dyDescent="0.2">
      <c r="A51" s="31">
        <f t="shared" si="2"/>
        <v>27</v>
      </c>
      <c r="B51" s="24">
        <f t="shared" si="3"/>
        <v>17</v>
      </c>
      <c r="C51" s="26" t="s">
        <v>26</v>
      </c>
      <c r="D51" s="27" t="s">
        <v>431</v>
      </c>
      <c r="E51" s="25" t="s">
        <v>522</v>
      </c>
      <c r="F51" s="22">
        <v>0.187</v>
      </c>
      <c r="G51" s="22" t="s">
        <v>523</v>
      </c>
      <c r="H51" s="21">
        <v>2</v>
      </c>
      <c r="I51" s="21">
        <v>4</v>
      </c>
      <c r="J51" s="22" t="s">
        <v>524</v>
      </c>
      <c r="K51" s="22" t="s">
        <v>525</v>
      </c>
      <c r="L51" s="22" t="s">
        <v>48</v>
      </c>
      <c r="M51" s="22" t="s">
        <v>48</v>
      </c>
      <c r="N51" s="22">
        <f>LOOKUP(L51,Sheet2!$B$1:$B$14,Sheet2!$A$1:$A$14)</f>
        <v>3</v>
      </c>
      <c r="O51" s="22">
        <f>LOOKUP(M51,Sheet2!$B$1:$B$14,Sheet2!$A$1:$A$14)</f>
        <v>3</v>
      </c>
      <c r="P51" s="22" t="str">
        <f t="shared" si="4"/>
        <v/>
      </c>
      <c r="Q51" s="22" t="str">
        <f t="shared" si="5"/>
        <v>Municipal</v>
      </c>
      <c r="R51" s="21" t="s">
        <v>29</v>
      </c>
      <c r="S51" s="21">
        <v>382281.85013465001</v>
      </c>
      <c r="T51" s="28">
        <v>333390.27018067997</v>
      </c>
      <c r="U51" s="29">
        <v>1</v>
      </c>
      <c r="V51" s="23">
        <v>1</v>
      </c>
      <c r="W51" s="23">
        <v>0</v>
      </c>
      <c r="X51" s="23">
        <v>0</v>
      </c>
      <c r="Y51" s="23">
        <v>0</v>
      </c>
      <c r="Z51" s="30">
        <v>0</v>
      </c>
      <c r="AA51" s="32">
        <f t="shared" si="6"/>
        <v>29.17</v>
      </c>
      <c r="AB51" s="19">
        <v>12866</v>
      </c>
    </row>
    <row r="52" spans="1:28" x14ac:dyDescent="0.2">
      <c r="A52" s="31">
        <f t="shared" si="2"/>
        <v>27</v>
      </c>
      <c r="B52" s="24">
        <f t="shared" si="3"/>
        <v>1</v>
      </c>
      <c r="C52" s="26" t="s">
        <v>114</v>
      </c>
      <c r="D52" s="27" t="s">
        <v>550</v>
      </c>
      <c r="E52" s="25" t="s">
        <v>551</v>
      </c>
      <c r="F52" s="22">
        <v>26.71</v>
      </c>
      <c r="G52" s="22" t="s">
        <v>202</v>
      </c>
      <c r="H52" s="21">
        <v>3</v>
      </c>
      <c r="I52" s="21">
        <v>4</v>
      </c>
      <c r="J52" s="22" t="s">
        <v>552</v>
      </c>
      <c r="K52" s="22" t="s">
        <v>203</v>
      </c>
      <c r="L52" s="22" t="s">
        <v>132</v>
      </c>
      <c r="M52" s="22" t="s">
        <v>132</v>
      </c>
      <c r="N52" s="22">
        <f>LOOKUP(L52,Sheet2!$B$1:$B$14,Sheet2!$A$1:$A$14)</f>
        <v>1</v>
      </c>
      <c r="O52" s="22">
        <f>LOOKUP(M52,Sheet2!$B$1:$B$14,Sheet2!$A$1:$A$14)</f>
        <v>1</v>
      </c>
      <c r="P52" s="22" t="str">
        <f t="shared" si="4"/>
        <v/>
      </c>
      <c r="Q52" s="22" t="str">
        <f t="shared" si="5"/>
        <v>N.J.D.O.T.</v>
      </c>
      <c r="R52" s="21" t="s">
        <v>135</v>
      </c>
      <c r="S52" s="21">
        <v>335958.47012175998</v>
      </c>
      <c r="T52" s="28">
        <v>269412.70002719999</v>
      </c>
      <c r="U52" s="29">
        <v>1</v>
      </c>
      <c r="V52" s="23">
        <v>1</v>
      </c>
      <c r="W52" s="23">
        <v>0</v>
      </c>
      <c r="X52" s="23">
        <v>0</v>
      </c>
      <c r="Y52" s="23">
        <v>0</v>
      </c>
      <c r="Z52" s="30">
        <v>0</v>
      </c>
      <c r="AA52" s="32">
        <f t="shared" si="6"/>
        <v>29.17</v>
      </c>
      <c r="AB52" s="19">
        <v>9799</v>
      </c>
    </row>
    <row r="53" spans="1:28" x14ac:dyDescent="0.2">
      <c r="A53" s="31">
        <f t="shared" si="2"/>
        <v>27</v>
      </c>
      <c r="B53" s="24">
        <f t="shared" si="3"/>
        <v>3</v>
      </c>
      <c r="C53" s="26" t="s">
        <v>41</v>
      </c>
      <c r="D53" s="27" t="s">
        <v>294</v>
      </c>
      <c r="E53" s="25" t="s">
        <v>57</v>
      </c>
      <c r="F53" s="22">
        <v>8.4760000000000009</v>
      </c>
      <c r="G53" s="22" t="s">
        <v>500</v>
      </c>
      <c r="H53" s="21">
        <v>2</v>
      </c>
      <c r="I53" s="21">
        <v>3</v>
      </c>
      <c r="J53" s="22" t="s">
        <v>553</v>
      </c>
      <c r="K53" s="22" t="s">
        <v>501</v>
      </c>
      <c r="L53" s="22" t="s">
        <v>28</v>
      </c>
      <c r="M53" s="22" t="s">
        <v>48</v>
      </c>
      <c r="N53" s="22">
        <f>LOOKUP(L53,Sheet2!$B$1:$B$14,Sheet2!$A$1:$A$14)</f>
        <v>2</v>
      </c>
      <c r="O53" s="22">
        <f>LOOKUP(M53,Sheet2!$B$1:$B$14,Sheet2!$A$1:$A$14)</f>
        <v>3</v>
      </c>
      <c r="P53" s="22" t="str">
        <f t="shared" si="4"/>
        <v/>
      </c>
      <c r="Q53" s="22" t="str">
        <f t="shared" si="5"/>
        <v>County</v>
      </c>
      <c r="R53" s="21" t="s">
        <v>36</v>
      </c>
      <c r="S53" s="21">
        <v>359667.29019686999</v>
      </c>
      <c r="T53" s="28">
        <v>410127.80962278001</v>
      </c>
      <c r="U53" s="29">
        <v>1</v>
      </c>
      <c r="V53" s="23">
        <v>1</v>
      </c>
      <c r="W53" s="23">
        <v>0</v>
      </c>
      <c r="X53" s="23">
        <v>0</v>
      </c>
      <c r="Y53" s="23">
        <v>0</v>
      </c>
      <c r="Z53" s="30">
        <v>0</v>
      </c>
      <c r="AA53" s="32">
        <f t="shared" si="6"/>
        <v>29.17</v>
      </c>
      <c r="AB53" s="19">
        <v>9249</v>
      </c>
    </row>
    <row r="54" spans="1:28" x14ac:dyDescent="0.2">
      <c r="A54" s="31">
        <f t="shared" si="2"/>
        <v>27</v>
      </c>
      <c r="B54" s="24">
        <f t="shared" si="3"/>
        <v>17</v>
      </c>
      <c r="C54" s="26" t="s">
        <v>26</v>
      </c>
      <c r="D54" s="27" t="s">
        <v>150</v>
      </c>
      <c r="E54" s="25" t="s">
        <v>277</v>
      </c>
      <c r="F54" s="22">
        <v>2.9140000000000001</v>
      </c>
      <c r="G54" s="22" t="s">
        <v>559</v>
      </c>
      <c r="H54" s="21">
        <v>2</v>
      </c>
      <c r="I54" s="21">
        <v>3</v>
      </c>
      <c r="J54" s="22" t="s">
        <v>279</v>
      </c>
      <c r="K54" s="22" t="s">
        <v>560</v>
      </c>
      <c r="L54" s="22" t="s">
        <v>28</v>
      </c>
      <c r="M54" s="22" t="s">
        <v>48</v>
      </c>
      <c r="N54" s="22">
        <f>LOOKUP(L54,Sheet2!$B$1:$B$14,Sheet2!$A$1:$A$14)</f>
        <v>2</v>
      </c>
      <c r="O54" s="22">
        <f>LOOKUP(M54,Sheet2!$B$1:$B$14,Sheet2!$A$1:$A$14)</f>
        <v>3</v>
      </c>
      <c r="P54" s="22" t="str">
        <f t="shared" si="4"/>
        <v/>
      </c>
      <c r="Q54" s="22" t="str">
        <f t="shared" si="5"/>
        <v>County</v>
      </c>
      <c r="R54" s="21" t="s">
        <v>36</v>
      </c>
      <c r="S54" s="21">
        <v>332256.33986785001</v>
      </c>
      <c r="T54" s="28">
        <v>368918.01994125999</v>
      </c>
      <c r="U54" s="29">
        <v>1</v>
      </c>
      <c r="V54" s="23">
        <v>1</v>
      </c>
      <c r="W54" s="23">
        <v>0</v>
      </c>
      <c r="X54" s="23">
        <v>0</v>
      </c>
      <c r="Y54" s="23">
        <v>0</v>
      </c>
      <c r="Z54" s="30">
        <v>0</v>
      </c>
      <c r="AA54" s="32">
        <f t="shared" si="6"/>
        <v>29.17</v>
      </c>
      <c r="AB54" s="19">
        <v>49248</v>
      </c>
    </row>
    <row r="55" spans="1:28" x14ac:dyDescent="0.2">
      <c r="A55" s="31">
        <f t="shared" si="2"/>
        <v>27</v>
      </c>
      <c r="B55" s="24">
        <f t="shared" si="3"/>
        <v>9</v>
      </c>
      <c r="C55" s="26" t="s">
        <v>34</v>
      </c>
      <c r="D55" s="27" t="s">
        <v>35</v>
      </c>
      <c r="E55" s="25" t="s">
        <v>87</v>
      </c>
      <c r="F55" s="22">
        <v>4.0359999999999996</v>
      </c>
      <c r="G55" s="22" t="s">
        <v>562</v>
      </c>
      <c r="H55" s="21">
        <v>2</v>
      </c>
      <c r="I55" s="21">
        <v>4</v>
      </c>
      <c r="J55" s="22" t="s">
        <v>89</v>
      </c>
      <c r="K55" s="22" t="s">
        <v>563</v>
      </c>
      <c r="L55" s="22" t="s">
        <v>48</v>
      </c>
      <c r="M55" s="22" t="s">
        <v>48</v>
      </c>
      <c r="N55" s="22">
        <f>LOOKUP(L55,Sheet2!$B$1:$B$14,Sheet2!$A$1:$A$14)</f>
        <v>3</v>
      </c>
      <c r="O55" s="22">
        <f>LOOKUP(M55,Sheet2!$B$1:$B$14,Sheet2!$A$1:$A$14)</f>
        <v>3</v>
      </c>
      <c r="P55" s="22" t="str">
        <f t="shared" si="4"/>
        <v/>
      </c>
      <c r="Q55" s="22" t="str">
        <f t="shared" si="5"/>
        <v>Municipal</v>
      </c>
      <c r="R55" s="21" t="s">
        <v>36</v>
      </c>
      <c r="S55" s="21">
        <v>421425.37976263999</v>
      </c>
      <c r="T55" s="28">
        <v>507212.35012491001</v>
      </c>
      <c r="U55" s="29">
        <v>1</v>
      </c>
      <c r="V55" s="23">
        <v>1</v>
      </c>
      <c r="W55" s="23">
        <v>0</v>
      </c>
      <c r="X55" s="23">
        <v>0</v>
      </c>
      <c r="Y55" s="23">
        <v>0</v>
      </c>
      <c r="Z55" s="30">
        <v>0</v>
      </c>
      <c r="AA55" s="32">
        <f t="shared" si="6"/>
        <v>29.17</v>
      </c>
      <c r="AB55" s="19">
        <v>48901</v>
      </c>
    </row>
    <row r="56" spans="1:28" x14ac:dyDescent="0.2">
      <c r="A56" s="31">
        <f t="shared" si="2"/>
        <v>27</v>
      </c>
      <c r="B56" s="24">
        <f t="shared" si="3"/>
        <v>9</v>
      </c>
      <c r="C56" s="26" t="s">
        <v>34</v>
      </c>
      <c r="D56" s="27" t="s">
        <v>35</v>
      </c>
      <c r="E56" s="25" t="s">
        <v>151</v>
      </c>
      <c r="F56" s="22">
        <v>1.08</v>
      </c>
      <c r="G56" s="22" t="s">
        <v>566</v>
      </c>
      <c r="H56" s="21">
        <v>2</v>
      </c>
      <c r="I56" s="21">
        <v>3</v>
      </c>
      <c r="J56" s="22" t="s">
        <v>153</v>
      </c>
      <c r="K56" s="22" t="s">
        <v>567</v>
      </c>
      <c r="L56" s="22" t="s">
        <v>28</v>
      </c>
      <c r="M56" s="22" t="s">
        <v>48</v>
      </c>
      <c r="N56" s="22">
        <f>LOOKUP(L56,Sheet2!$B$1:$B$14,Sheet2!$A$1:$A$14)</f>
        <v>2</v>
      </c>
      <c r="O56" s="22">
        <f>LOOKUP(M56,Sheet2!$B$1:$B$14,Sheet2!$A$1:$A$14)</f>
        <v>3</v>
      </c>
      <c r="P56" s="22" t="str">
        <f t="shared" si="4"/>
        <v/>
      </c>
      <c r="Q56" s="22" t="str">
        <f t="shared" si="5"/>
        <v>County</v>
      </c>
      <c r="R56" s="21" t="s">
        <v>36</v>
      </c>
      <c r="S56" s="21">
        <v>418844.5901492</v>
      </c>
      <c r="T56" s="28">
        <v>510624.15019525</v>
      </c>
      <c r="U56" s="29">
        <v>1</v>
      </c>
      <c r="V56" s="23">
        <v>1</v>
      </c>
      <c r="W56" s="23">
        <v>0</v>
      </c>
      <c r="X56" s="23">
        <v>0</v>
      </c>
      <c r="Y56" s="23">
        <v>0</v>
      </c>
      <c r="Z56" s="30">
        <v>0</v>
      </c>
      <c r="AA56" s="32">
        <f t="shared" si="6"/>
        <v>29.17</v>
      </c>
      <c r="AB56" s="19">
        <v>13162</v>
      </c>
    </row>
    <row r="57" spans="1:28" x14ac:dyDescent="0.2">
      <c r="A57" s="31">
        <f t="shared" si="2"/>
        <v>27</v>
      </c>
      <c r="B57" s="24">
        <f t="shared" si="3"/>
        <v>17</v>
      </c>
      <c r="C57" s="26" t="s">
        <v>26</v>
      </c>
      <c r="D57" s="27" t="s">
        <v>27</v>
      </c>
      <c r="E57" s="25" t="s">
        <v>22</v>
      </c>
      <c r="F57" s="22">
        <v>32.28</v>
      </c>
      <c r="G57" s="22" t="s">
        <v>568</v>
      </c>
      <c r="H57" s="21">
        <v>2</v>
      </c>
      <c r="I57" s="21">
        <v>3</v>
      </c>
      <c r="J57" s="22" t="s">
        <v>24</v>
      </c>
      <c r="K57" s="22" t="s">
        <v>569</v>
      </c>
      <c r="L57" s="22" t="s">
        <v>28</v>
      </c>
      <c r="M57" s="22" t="s">
        <v>48</v>
      </c>
      <c r="N57" s="22">
        <f>LOOKUP(L57,Sheet2!$B$1:$B$14,Sheet2!$A$1:$A$14)</f>
        <v>2</v>
      </c>
      <c r="O57" s="22">
        <f>LOOKUP(M57,Sheet2!$B$1:$B$14,Sheet2!$A$1:$A$14)</f>
        <v>3</v>
      </c>
      <c r="P57" s="22" t="str">
        <f t="shared" si="4"/>
        <v/>
      </c>
      <c r="Q57" s="22" t="str">
        <f t="shared" si="5"/>
        <v>County</v>
      </c>
      <c r="R57" s="21" t="s">
        <v>36</v>
      </c>
      <c r="S57" s="21">
        <v>318253.15968520002</v>
      </c>
      <c r="T57" s="28">
        <v>394254.00007801998</v>
      </c>
      <c r="U57" s="29">
        <v>1</v>
      </c>
      <c r="V57" s="23">
        <v>1</v>
      </c>
      <c r="W57" s="23">
        <v>0</v>
      </c>
      <c r="X57" s="23">
        <v>0</v>
      </c>
      <c r="Y57" s="23">
        <v>0</v>
      </c>
      <c r="Z57" s="30">
        <v>0</v>
      </c>
      <c r="AA57" s="32">
        <f t="shared" si="6"/>
        <v>29.17</v>
      </c>
      <c r="AB57" s="19">
        <v>52963</v>
      </c>
    </row>
    <row r="58" spans="1:28" x14ac:dyDescent="0.2">
      <c r="A58" s="31">
        <f t="shared" si="2"/>
        <v>27</v>
      </c>
      <c r="B58" s="24">
        <f t="shared" si="3"/>
        <v>3</v>
      </c>
      <c r="C58" s="26" t="s">
        <v>41</v>
      </c>
      <c r="D58" s="27" t="s">
        <v>145</v>
      </c>
      <c r="E58" s="25" t="s">
        <v>57</v>
      </c>
      <c r="F58" s="22">
        <v>7.0629999999999997</v>
      </c>
      <c r="G58" s="22" t="s">
        <v>573</v>
      </c>
      <c r="H58" s="21">
        <v>2</v>
      </c>
      <c r="I58" s="21">
        <v>3</v>
      </c>
      <c r="J58" s="22" t="s">
        <v>84</v>
      </c>
      <c r="K58" s="22" t="s">
        <v>574</v>
      </c>
      <c r="L58" s="22" t="s">
        <v>28</v>
      </c>
      <c r="M58" s="22" t="s">
        <v>48</v>
      </c>
      <c r="N58" s="22">
        <f>LOOKUP(L58,Sheet2!$B$1:$B$14,Sheet2!$A$1:$A$14)</f>
        <v>2</v>
      </c>
      <c r="O58" s="22">
        <f>LOOKUP(M58,Sheet2!$B$1:$B$14,Sheet2!$A$1:$A$14)</f>
        <v>3</v>
      </c>
      <c r="P58" s="22" t="str">
        <f t="shared" si="4"/>
        <v/>
      </c>
      <c r="Q58" s="22" t="str">
        <f t="shared" si="5"/>
        <v>County</v>
      </c>
      <c r="R58" s="21" t="s">
        <v>135</v>
      </c>
      <c r="S58" s="21">
        <v>352236.23032527999</v>
      </c>
      <c r="T58" s="28">
        <v>409152.74006176001</v>
      </c>
      <c r="U58" s="29">
        <v>1</v>
      </c>
      <c r="V58" s="23">
        <v>1</v>
      </c>
      <c r="W58" s="23">
        <v>0</v>
      </c>
      <c r="X58" s="23">
        <v>0</v>
      </c>
      <c r="Y58" s="23">
        <v>0</v>
      </c>
      <c r="Z58" s="30">
        <v>0</v>
      </c>
      <c r="AA58" s="32">
        <f t="shared" si="6"/>
        <v>29.17</v>
      </c>
      <c r="AB58" s="19">
        <v>51555</v>
      </c>
    </row>
    <row r="59" spans="1:28" x14ac:dyDescent="0.2">
      <c r="A59" s="31">
        <f t="shared" si="2"/>
        <v>27</v>
      </c>
      <c r="B59" s="24">
        <f t="shared" si="3"/>
        <v>17</v>
      </c>
      <c r="C59" s="26" t="s">
        <v>26</v>
      </c>
      <c r="D59" s="27" t="s">
        <v>321</v>
      </c>
      <c r="E59" s="25" t="s">
        <v>537</v>
      </c>
      <c r="F59" s="22">
        <v>0</v>
      </c>
      <c r="G59" s="22" t="s">
        <v>463</v>
      </c>
      <c r="H59" s="21">
        <v>2</v>
      </c>
      <c r="I59" s="21">
        <v>2</v>
      </c>
      <c r="J59" s="22" t="s">
        <v>394</v>
      </c>
      <c r="K59" s="22" t="s">
        <v>394</v>
      </c>
      <c r="L59" s="22" t="s">
        <v>28</v>
      </c>
      <c r="M59" s="22" t="s">
        <v>28</v>
      </c>
      <c r="N59" s="22">
        <f>LOOKUP(L59,Sheet2!$B$1:$B$14,Sheet2!$A$1:$A$14)</f>
        <v>2</v>
      </c>
      <c r="O59" s="22">
        <f>LOOKUP(M59,Sheet2!$B$1:$B$14,Sheet2!$A$1:$A$14)</f>
        <v>2</v>
      </c>
      <c r="P59" s="22" t="str">
        <f t="shared" si="4"/>
        <v/>
      </c>
      <c r="Q59" s="22" t="str">
        <f t="shared" si="5"/>
        <v>County</v>
      </c>
      <c r="R59" s="21" t="s">
        <v>29</v>
      </c>
      <c r="S59" s="21">
        <v>357201.46975033003</v>
      </c>
      <c r="T59" s="28">
        <v>400255.41995697003</v>
      </c>
      <c r="U59" s="29">
        <v>1</v>
      </c>
      <c r="V59" s="23">
        <v>1</v>
      </c>
      <c r="W59" s="23">
        <v>0</v>
      </c>
      <c r="X59" s="23">
        <v>0</v>
      </c>
      <c r="Y59" s="23">
        <v>0</v>
      </c>
      <c r="Z59" s="30">
        <v>0</v>
      </c>
      <c r="AA59" s="32">
        <f t="shared" si="6"/>
        <v>29.17</v>
      </c>
      <c r="AB59" s="19">
        <v>7219</v>
      </c>
    </row>
    <row r="60" spans="1:28" x14ac:dyDescent="0.2">
      <c r="A60" s="31">
        <f t="shared" si="2"/>
        <v>27</v>
      </c>
      <c r="B60" s="24">
        <f t="shared" si="3"/>
        <v>9</v>
      </c>
      <c r="C60" s="26" t="s">
        <v>34</v>
      </c>
      <c r="D60" s="27" t="s">
        <v>35</v>
      </c>
      <c r="E60" s="25" t="s">
        <v>151</v>
      </c>
      <c r="F60" s="22">
        <v>0.93700000000000006</v>
      </c>
      <c r="G60" s="22" t="s">
        <v>564</v>
      </c>
      <c r="H60" s="21">
        <v>2</v>
      </c>
      <c r="I60" s="21">
        <v>4</v>
      </c>
      <c r="J60" s="22" t="s">
        <v>153</v>
      </c>
      <c r="K60" s="22" t="s">
        <v>565</v>
      </c>
      <c r="L60" s="22" t="s">
        <v>28</v>
      </c>
      <c r="M60" s="22" t="s">
        <v>48</v>
      </c>
      <c r="N60" s="22">
        <f>LOOKUP(L60,Sheet2!$B$1:$B$14,Sheet2!$A$1:$A$14)</f>
        <v>2</v>
      </c>
      <c r="O60" s="22">
        <f>LOOKUP(M60,Sheet2!$B$1:$B$14,Sheet2!$A$1:$A$14)</f>
        <v>3</v>
      </c>
      <c r="P60" s="22" t="str">
        <f t="shared" si="4"/>
        <v/>
      </c>
      <c r="Q60" s="22" t="str">
        <f t="shared" si="5"/>
        <v>County</v>
      </c>
      <c r="R60" s="21" t="s">
        <v>36</v>
      </c>
      <c r="S60" s="21">
        <v>418375.3499421</v>
      </c>
      <c r="T60" s="28">
        <v>510029.99988798</v>
      </c>
      <c r="U60" s="29">
        <v>1</v>
      </c>
      <c r="V60" s="23">
        <v>1</v>
      </c>
      <c r="W60" s="23">
        <v>0</v>
      </c>
      <c r="X60" s="23">
        <v>0</v>
      </c>
      <c r="Y60" s="23">
        <v>0</v>
      </c>
      <c r="Z60" s="30">
        <v>0</v>
      </c>
      <c r="AA60" s="32">
        <f t="shared" si="6"/>
        <v>29.17</v>
      </c>
      <c r="AB60" s="19">
        <v>46191</v>
      </c>
    </row>
    <row r="61" spans="1:28" x14ac:dyDescent="0.2">
      <c r="A61" s="31">
        <f t="shared" si="2"/>
        <v>27</v>
      </c>
      <c r="B61" s="24">
        <f t="shared" si="3"/>
        <v>3</v>
      </c>
      <c r="C61" s="26" t="s">
        <v>41</v>
      </c>
      <c r="D61" s="27" t="s">
        <v>368</v>
      </c>
      <c r="E61" s="25" t="s">
        <v>466</v>
      </c>
      <c r="F61" s="22">
        <v>17.62</v>
      </c>
      <c r="G61" s="22" t="s">
        <v>603</v>
      </c>
      <c r="H61" s="21">
        <v>2</v>
      </c>
      <c r="I61" s="21">
        <v>4</v>
      </c>
      <c r="J61" s="22" t="s">
        <v>690</v>
      </c>
      <c r="K61" s="22" t="s">
        <v>265</v>
      </c>
      <c r="L61" s="22" t="s">
        <v>28</v>
      </c>
      <c r="M61" s="22" t="s">
        <v>29</v>
      </c>
      <c r="N61" s="22">
        <f>LOOKUP(L61,Sheet2!$B$1:$B$14,Sheet2!$A$1:$A$14)</f>
        <v>2</v>
      </c>
      <c r="O61" s="22">
        <f>LOOKUP(M61,Sheet2!$B$1:$B$14,Sheet2!$A$1:$A$14)</f>
        <v>13</v>
      </c>
      <c r="P61" s="22" t="str">
        <f t="shared" si="4"/>
        <v/>
      </c>
      <c r="Q61" s="22" t="str">
        <f t="shared" si="5"/>
        <v>County</v>
      </c>
      <c r="R61" s="21" t="s">
        <v>29</v>
      </c>
      <c r="S61" s="21">
        <v>407190.32997836999</v>
      </c>
      <c r="T61" s="28">
        <v>424242.67987653997</v>
      </c>
      <c r="U61" s="29">
        <v>1</v>
      </c>
      <c r="V61" s="23">
        <v>1</v>
      </c>
      <c r="W61" s="23">
        <v>0</v>
      </c>
      <c r="X61" s="23">
        <v>0</v>
      </c>
      <c r="Y61" s="23">
        <v>0</v>
      </c>
      <c r="Z61" s="30">
        <v>0</v>
      </c>
      <c r="AA61" s="32">
        <f t="shared" si="6"/>
        <v>29.17</v>
      </c>
      <c r="AB61" s="19">
        <v>10760</v>
      </c>
    </row>
    <row r="62" spans="1:28" x14ac:dyDescent="0.2">
      <c r="A62" s="31">
        <f t="shared" si="2"/>
        <v>27</v>
      </c>
      <c r="B62" s="24">
        <f t="shared" si="3"/>
        <v>17</v>
      </c>
      <c r="C62" s="26" t="s">
        <v>26</v>
      </c>
      <c r="D62" s="27" t="s">
        <v>321</v>
      </c>
      <c r="E62" s="25" t="s">
        <v>605</v>
      </c>
      <c r="F62" s="22">
        <v>0.38</v>
      </c>
      <c r="G62" s="22" t="s">
        <v>606</v>
      </c>
      <c r="H62" s="21">
        <v>2</v>
      </c>
      <c r="I62" s="21">
        <v>3</v>
      </c>
      <c r="J62" s="22" t="s">
        <v>607</v>
      </c>
      <c r="K62" s="22" t="s">
        <v>496</v>
      </c>
      <c r="L62" s="22" t="s">
        <v>28</v>
      </c>
      <c r="M62" s="22" t="s">
        <v>48</v>
      </c>
      <c r="N62" s="22">
        <f>LOOKUP(L62,Sheet2!$B$1:$B$14,Sheet2!$A$1:$A$14)</f>
        <v>2</v>
      </c>
      <c r="O62" s="22">
        <f>LOOKUP(M62,Sheet2!$B$1:$B$14,Sheet2!$A$1:$A$14)</f>
        <v>3</v>
      </c>
      <c r="P62" s="22" t="str">
        <f t="shared" si="4"/>
        <v/>
      </c>
      <c r="Q62" s="22" t="str">
        <f t="shared" si="5"/>
        <v>County</v>
      </c>
      <c r="R62" s="21" t="s">
        <v>36</v>
      </c>
      <c r="S62" s="21">
        <v>346572.96973805001</v>
      </c>
      <c r="T62" s="28">
        <v>396472.91018164001</v>
      </c>
      <c r="U62" s="29">
        <v>1</v>
      </c>
      <c r="V62" s="23">
        <v>1</v>
      </c>
      <c r="W62" s="23">
        <v>0</v>
      </c>
      <c r="X62" s="23">
        <v>0</v>
      </c>
      <c r="Y62" s="23">
        <v>0</v>
      </c>
      <c r="Z62" s="30">
        <v>0</v>
      </c>
      <c r="AA62" s="32">
        <f t="shared" si="6"/>
        <v>29.17</v>
      </c>
      <c r="AB62" s="19">
        <v>49974</v>
      </c>
    </row>
    <row r="63" spans="1:28" x14ac:dyDescent="0.2">
      <c r="A63" s="31">
        <f t="shared" si="2"/>
        <v>27</v>
      </c>
      <c r="B63" s="24">
        <f t="shared" si="3"/>
        <v>1</v>
      </c>
      <c r="C63" s="26" t="s">
        <v>114</v>
      </c>
      <c r="D63" s="27" t="s">
        <v>435</v>
      </c>
      <c r="E63" s="25" t="s">
        <v>546</v>
      </c>
      <c r="F63" s="22">
        <v>5.9660000000000002</v>
      </c>
      <c r="G63" s="22" t="s">
        <v>608</v>
      </c>
      <c r="H63" s="21">
        <v>2</v>
      </c>
      <c r="I63" s="21">
        <v>3</v>
      </c>
      <c r="J63" s="22" t="s">
        <v>547</v>
      </c>
      <c r="K63" s="22" t="s">
        <v>609</v>
      </c>
      <c r="L63" s="22" t="s">
        <v>28</v>
      </c>
      <c r="M63" s="22" t="s">
        <v>48</v>
      </c>
      <c r="N63" s="22">
        <f>LOOKUP(L63,Sheet2!$B$1:$B$14,Sheet2!$A$1:$A$14)</f>
        <v>2</v>
      </c>
      <c r="O63" s="22">
        <f>LOOKUP(M63,Sheet2!$B$1:$B$14,Sheet2!$A$1:$A$14)</f>
        <v>3</v>
      </c>
      <c r="P63" s="22" t="str">
        <f t="shared" si="4"/>
        <v/>
      </c>
      <c r="Q63" s="22" t="str">
        <f t="shared" si="5"/>
        <v>County</v>
      </c>
      <c r="R63" s="21" t="s">
        <v>36</v>
      </c>
      <c r="S63" s="21">
        <v>336563.32013633999</v>
      </c>
      <c r="T63" s="28">
        <v>311401.93980663002</v>
      </c>
      <c r="U63" s="29">
        <v>1</v>
      </c>
      <c r="V63" s="23">
        <v>1</v>
      </c>
      <c r="W63" s="23">
        <v>0</v>
      </c>
      <c r="X63" s="23">
        <v>0</v>
      </c>
      <c r="Y63" s="23">
        <v>0</v>
      </c>
      <c r="Z63" s="30">
        <v>0</v>
      </c>
      <c r="AA63" s="32">
        <f t="shared" si="6"/>
        <v>29.17</v>
      </c>
      <c r="AB63" s="19">
        <v>6925</v>
      </c>
    </row>
    <row r="64" spans="1:28" x14ac:dyDescent="0.2">
      <c r="A64" s="31">
        <f t="shared" si="2"/>
        <v>27</v>
      </c>
      <c r="B64" s="24">
        <f t="shared" si="3"/>
        <v>9</v>
      </c>
      <c r="C64" s="26" t="s">
        <v>34</v>
      </c>
      <c r="D64" s="27" t="s">
        <v>316</v>
      </c>
      <c r="E64" s="25" t="s">
        <v>577</v>
      </c>
      <c r="F64" s="22">
        <v>0.58199999999999996</v>
      </c>
      <c r="G64" s="22" t="s">
        <v>627</v>
      </c>
      <c r="H64" s="21">
        <v>2</v>
      </c>
      <c r="I64" s="21">
        <v>4</v>
      </c>
      <c r="J64" s="22" t="s">
        <v>578</v>
      </c>
      <c r="K64" s="22" t="s">
        <v>628</v>
      </c>
      <c r="L64" s="22" t="s">
        <v>28</v>
      </c>
      <c r="M64" s="22" t="s">
        <v>48</v>
      </c>
      <c r="N64" s="22">
        <f>LOOKUP(L64,Sheet2!$B$1:$B$14,Sheet2!$A$1:$A$14)</f>
        <v>2</v>
      </c>
      <c r="O64" s="22">
        <f>LOOKUP(M64,Sheet2!$B$1:$B$14,Sheet2!$A$1:$A$14)</f>
        <v>3</v>
      </c>
      <c r="P64" s="22" t="str">
        <f t="shared" si="4"/>
        <v/>
      </c>
      <c r="Q64" s="22" t="str">
        <f t="shared" si="5"/>
        <v>County</v>
      </c>
      <c r="R64" s="21" t="s">
        <v>36</v>
      </c>
      <c r="S64" s="21">
        <v>420505.77023600001</v>
      </c>
      <c r="T64" s="28">
        <v>515737.25986895</v>
      </c>
      <c r="U64" s="29">
        <v>1</v>
      </c>
      <c r="V64" s="23">
        <v>1</v>
      </c>
      <c r="W64" s="23">
        <v>0</v>
      </c>
      <c r="X64" s="23">
        <v>0</v>
      </c>
      <c r="Y64" s="23">
        <v>0</v>
      </c>
      <c r="Z64" s="30">
        <v>0</v>
      </c>
      <c r="AA64" s="32">
        <f t="shared" si="6"/>
        <v>29.17</v>
      </c>
      <c r="AB64" s="19">
        <v>49545</v>
      </c>
    </row>
    <row r="65" spans="1:28" x14ac:dyDescent="0.2">
      <c r="A65" s="31">
        <f t="shared" si="2"/>
        <v>27</v>
      </c>
      <c r="B65" s="24">
        <f t="shared" si="3"/>
        <v>9</v>
      </c>
      <c r="C65" s="26" t="s">
        <v>34</v>
      </c>
      <c r="D65" s="27" t="s">
        <v>108</v>
      </c>
      <c r="E65" s="25" t="s">
        <v>621</v>
      </c>
      <c r="F65" s="22">
        <v>0.49199999999999999</v>
      </c>
      <c r="G65" s="22" t="s">
        <v>529</v>
      </c>
      <c r="H65" s="21">
        <v>2</v>
      </c>
      <c r="I65" s="21">
        <v>4</v>
      </c>
      <c r="J65" s="22" t="s">
        <v>622</v>
      </c>
      <c r="K65" s="22" t="s">
        <v>530</v>
      </c>
      <c r="L65" s="22" t="s">
        <v>28</v>
      </c>
      <c r="M65" s="22" t="s">
        <v>48</v>
      </c>
      <c r="N65" s="22">
        <f>LOOKUP(L65,Sheet2!$B$1:$B$14,Sheet2!$A$1:$A$14)</f>
        <v>2</v>
      </c>
      <c r="O65" s="22">
        <f>LOOKUP(M65,Sheet2!$B$1:$B$14,Sheet2!$A$1:$A$14)</f>
        <v>3</v>
      </c>
      <c r="P65" s="22" t="str">
        <f t="shared" si="4"/>
        <v/>
      </c>
      <c r="Q65" s="22" t="str">
        <f t="shared" si="5"/>
        <v>County</v>
      </c>
      <c r="R65" s="21" t="s">
        <v>36</v>
      </c>
      <c r="S65" s="21">
        <v>437207.91012855002</v>
      </c>
      <c r="T65" s="28">
        <v>495209.18992855999</v>
      </c>
      <c r="U65" s="29">
        <v>1</v>
      </c>
      <c r="V65" s="23">
        <v>1</v>
      </c>
      <c r="W65" s="23">
        <v>0</v>
      </c>
      <c r="X65" s="23">
        <v>0</v>
      </c>
      <c r="Y65" s="23">
        <v>0</v>
      </c>
      <c r="Z65" s="30">
        <v>0</v>
      </c>
      <c r="AA65" s="32">
        <f t="shared" si="6"/>
        <v>29.17</v>
      </c>
      <c r="AB65" s="19">
        <v>46813</v>
      </c>
    </row>
    <row r="66" spans="1:28" x14ac:dyDescent="0.2">
      <c r="A66" s="31">
        <f t="shared" si="2"/>
        <v>27</v>
      </c>
      <c r="B66" s="24">
        <f t="shared" si="3"/>
        <v>9</v>
      </c>
      <c r="C66" s="26" t="s">
        <v>34</v>
      </c>
      <c r="D66" s="27" t="s">
        <v>108</v>
      </c>
      <c r="E66" s="25" t="s">
        <v>143</v>
      </c>
      <c r="F66" s="22">
        <v>0.249</v>
      </c>
      <c r="G66" s="22" t="s">
        <v>548</v>
      </c>
      <c r="H66" s="21">
        <v>2</v>
      </c>
      <c r="I66" s="21">
        <v>3</v>
      </c>
      <c r="J66" s="22" t="s">
        <v>144</v>
      </c>
      <c r="K66" s="22" t="s">
        <v>549</v>
      </c>
      <c r="L66" s="22" t="s">
        <v>28</v>
      </c>
      <c r="M66" s="22" t="s">
        <v>48</v>
      </c>
      <c r="N66" s="22">
        <f>LOOKUP(L66,Sheet2!$B$1:$B$14,Sheet2!$A$1:$A$14)</f>
        <v>2</v>
      </c>
      <c r="O66" s="22">
        <f>LOOKUP(M66,Sheet2!$B$1:$B$14,Sheet2!$A$1:$A$14)</f>
        <v>3</v>
      </c>
      <c r="P66" s="22" t="str">
        <f t="shared" si="4"/>
        <v/>
      </c>
      <c r="Q66" s="22" t="str">
        <f t="shared" si="5"/>
        <v>County</v>
      </c>
      <c r="R66" s="21" t="s">
        <v>36</v>
      </c>
      <c r="S66" s="21">
        <v>426963.40981126</v>
      </c>
      <c r="T66" s="28">
        <v>510043.68027740001</v>
      </c>
      <c r="U66" s="29">
        <v>1</v>
      </c>
      <c r="V66" s="23">
        <v>1</v>
      </c>
      <c r="W66" s="23">
        <v>0</v>
      </c>
      <c r="X66" s="23">
        <v>0</v>
      </c>
      <c r="Y66" s="23">
        <v>0</v>
      </c>
      <c r="Z66" s="30">
        <v>0</v>
      </c>
      <c r="AA66" s="32">
        <f t="shared" si="6"/>
        <v>29.17</v>
      </c>
      <c r="AB66" s="19">
        <v>7889</v>
      </c>
    </row>
    <row r="67" spans="1:28" x14ac:dyDescent="0.2">
      <c r="A67" s="31">
        <f t="shared" si="2"/>
        <v>27</v>
      </c>
      <c r="B67" s="24">
        <f t="shared" si="3"/>
        <v>9</v>
      </c>
      <c r="C67" s="26" t="s">
        <v>34</v>
      </c>
      <c r="D67" s="27" t="s">
        <v>503</v>
      </c>
      <c r="E67" s="25" t="s">
        <v>649</v>
      </c>
      <c r="F67" s="22">
        <v>7.6459999999999999</v>
      </c>
      <c r="G67" s="22" t="s">
        <v>650</v>
      </c>
      <c r="H67" s="21">
        <v>2</v>
      </c>
      <c r="I67" s="21">
        <v>3</v>
      </c>
      <c r="J67" s="22" t="s">
        <v>651</v>
      </c>
      <c r="K67" s="22" t="s">
        <v>652</v>
      </c>
      <c r="L67" s="22" t="s">
        <v>28</v>
      </c>
      <c r="M67" s="22" t="s">
        <v>48</v>
      </c>
      <c r="N67" s="22">
        <f>LOOKUP(L67,Sheet2!$B$1:$B$14,Sheet2!$A$1:$A$14)</f>
        <v>2</v>
      </c>
      <c r="O67" s="22">
        <f>LOOKUP(M67,Sheet2!$B$1:$B$14,Sheet2!$A$1:$A$14)</f>
        <v>3</v>
      </c>
      <c r="P67" s="22" t="str">
        <f t="shared" si="4"/>
        <v/>
      </c>
      <c r="Q67" s="22" t="str">
        <f t="shared" si="5"/>
        <v>County</v>
      </c>
      <c r="R67" s="21" t="s">
        <v>36</v>
      </c>
      <c r="S67" s="21">
        <v>460117.83009697002</v>
      </c>
      <c r="T67" s="28">
        <v>501174.39983179001</v>
      </c>
      <c r="U67" s="29">
        <v>1</v>
      </c>
      <c r="V67" s="23">
        <v>1</v>
      </c>
      <c r="W67" s="23">
        <v>0</v>
      </c>
      <c r="X67" s="23">
        <v>0</v>
      </c>
      <c r="Y67" s="23">
        <v>0</v>
      </c>
      <c r="Z67" s="30">
        <v>0</v>
      </c>
      <c r="AA67" s="32">
        <f t="shared" si="6"/>
        <v>29.17</v>
      </c>
      <c r="AB67" s="19">
        <v>52165</v>
      </c>
    </row>
    <row r="68" spans="1:28" x14ac:dyDescent="0.2">
      <c r="A68" s="31">
        <f t="shared" si="2"/>
        <v>27</v>
      </c>
      <c r="B68" s="24">
        <f t="shared" si="3"/>
        <v>9</v>
      </c>
      <c r="C68" s="26" t="s">
        <v>34</v>
      </c>
      <c r="D68" s="27" t="s">
        <v>108</v>
      </c>
      <c r="E68" s="25" t="s">
        <v>142</v>
      </c>
      <c r="F68" s="22">
        <v>3.9489999999999998</v>
      </c>
      <c r="G68" s="22" t="s">
        <v>657</v>
      </c>
      <c r="H68" s="21">
        <v>2</v>
      </c>
      <c r="I68" s="21">
        <v>3</v>
      </c>
      <c r="J68" s="22" t="s">
        <v>658</v>
      </c>
      <c r="K68" s="22" t="s">
        <v>659</v>
      </c>
      <c r="L68" s="22" t="s">
        <v>28</v>
      </c>
      <c r="M68" s="22" t="s">
        <v>48</v>
      </c>
      <c r="N68" s="22">
        <f>LOOKUP(L68,Sheet2!$B$1:$B$14,Sheet2!$A$1:$A$14)</f>
        <v>2</v>
      </c>
      <c r="O68" s="22">
        <f>LOOKUP(M68,Sheet2!$B$1:$B$14,Sheet2!$A$1:$A$14)</f>
        <v>3</v>
      </c>
      <c r="P68" s="22" t="str">
        <f t="shared" si="4"/>
        <v/>
      </c>
      <c r="Q68" s="22" t="str">
        <f t="shared" si="5"/>
        <v>County</v>
      </c>
      <c r="R68" s="21" t="s">
        <v>135</v>
      </c>
      <c r="S68" s="21">
        <v>441871.21967120998</v>
      </c>
      <c r="T68" s="28">
        <v>512743.69026531</v>
      </c>
      <c r="U68" s="29">
        <v>1</v>
      </c>
      <c r="V68" s="23">
        <v>1</v>
      </c>
      <c r="W68" s="23">
        <v>0</v>
      </c>
      <c r="X68" s="23">
        <v>0</v>
      </c>
      <c r="Y68" s="23">
        <v>0</v>
      </c>
      <c r="Z68" s="30">
        <v>0</v>
      </c>
      <c r="AA68" s="32">
        <f t="shared" si="6"/>
        <v>29.17</v>
      </c>
      <c r="AB68" s="19">
        <v>24204</v>
      </c>
    </row>
    <row r="69" spans="1:28" x14ac:dyDescent="0.2">
      <c r="A69" s="31">
        <f t="shared" si="2"/>
        <v>27</v>
      </c>
      <c r="B69" s="24">
        <f t="shared" si="3"/>
        <v>17</v>
      </c>
      <c r="C69" s="26" t="s">
        <v>26</v>
      </c>
      <c r="D69" s="27" t="s">
        <v>321</v>
      </c>
      <c r="E69" s="25" t="s">
        <v>92</v>
      </c>
      <c r="F69" s="22">
        <v>43.027000000000001</v>
      </c>
      <c r="G69" s="22" t="s">
        <v>667</v>
      </c>
      <c r="H69" s="21">
        <v>2</v>
      </c>
      <c r="I69" s="21">
        <v>4</v>
      </c>
      <c r="J69" s="22" t="s">
        <v>528</v>
      </c>
      <c r="K69" s="22" t="s">
        <v>668</v>
      </c>
      <c r="L69" s="22" t="s">
        <v>28</v>
      </c>
      <c r="M69" s="22" t="s">
        <v>48</v>
      </c>
      <c r="N69" s="22">
        <f>LOOKUP(L69,Sheet2!$B$1:$B$14,Sheet2!$A$1:$A$14)</f>
        <v>2</v>
      </c>
      <c r="O69" s="22">
        <f>LOOKUP(M69,Sheet2!$B$1:$B$14,Sheet2!$A$1:$A$14)</f>
        <v>3</v>
      </c>
      <c r="P69" s="22" t="str">
        <f t="shared" si="4"/>
        <v/>
      </c>
      <c r="Q69" s="22" t="str">
        <f t="shared" si="5"/>
        <v>County</v>
      </c>
      <c r="R69" s="21" t="s">
        <v>36</v>
      </c>
      <c r="S69" s="21">
        <v>351202.08003461</v>
      </c>
      <c r="T69" s="28">
        <v>379307.11961668998</v>
      </c>
      <c r="U69" s="29">
        <v>1</v>
      </c>
      <c r="V69" s="23">
        <v>1</v>
      </c>
      <c r="W69" s="23">
        <v>0</v>
      </c>
      <c r="X69" s="23">
        <v>0</v>
      </c>
      <c r="Y69" s="23">
        <v>0</v>
      </c>
      <c r="Z69" s="30">
        <v>0</v>
      </c>
      <c r="AA69" s="32">
        <f t="shared" si="6"/>
        <v>29.17</v>
      </c>
      <c r="AB69" s="19">
        <v>12773</v>
      </c>
    </row>
    <row r="70" spans="1:28" x14ac:dyDescent="0.2">
      <c r="A70" s="31">
        <f t="shared" si="2"/>
        <v>27</v>
      </c>
      <c r="B70" s="24">
        <f t="shared" si="3"/>
        <v>17</v>
      </c>
      <c r="C70" s="26" t="s">
        <v>26</v>
      </c>
      <c r="D70" s="27" t="s">
        <v>164</v>
      </c>
      <c r="E70" s="25" t="s">
        <v>92</v>
      </c>
      <c r="F70" s="22">
        <v>45.237000000000002</v>
      </c>
      <c r="G70" s="22" t="s">
        <v>437</v>
      </c>
      <c r="H70" s="21">
        <v>2</v>
      </c>
      <c r="I70" s="21">
        <v>3</v>
      </c>
      <c r="J70" s="22" t="s">
        <v>438</v>
      </c>
      <c r="K70" s="22" t="s">
        <v>439</v>
      </c>
      <c r="L70" s="22" t="s">
        <v>28</v>
      </c>
      <c r="M70" s="22" t="s">
        <v>48</v>
      </c>
      <c r="N70" s="22">
        <f>LOOKUP(L70,Sheet2!$B$1:$B$14,Sheet2!$A$1:$A$14)</f>
        <v>2</v>
      </c>
      <c r="O70" s="22">
        <f>LOOKUP(M70,Sheet2!$B$1:$B$14,Sheet2!$A$1:$A$14)</f>
        <v>3</v>
      </c>
      <c r="P70" s="22" t="str">
        <f t="shared" si="4"/>
        <v/>
      </c>
      <c r="Q70" s="22" t="str">
        <f t="shared" si="5"/>
        <v>County</v>
      </c>
      <c r="R70" s="21" t="s">
        <v>36</v>
      </c>
      <c r="S70" s="21">
        <v>343500.51009032998</v>
      </c>
      <c r="T70" s="28">
        <v>387740.11016872001</v>
      </c>
      <c r="U70" s="29">
        <v>1</v>
      </c>
      <c r="V70" s="23">
        <v>0</v>
      </c>
      <c r="W70" s="23">
        <v>1</v>
      </c>
      <c r="X70" s="23">
        <v>0</v>
      </c>
      <c r="Y70" s="23">
        <v>0</v>
      </c>
      <c r="Z70" s="30">
        <v>0</v>
      </c>
      <c r="AA70" s="32">
        <f t="shared" si="6"/>
        <v>29.17</v>
      </c>
      <c r="AB70" s="19">
        <v>13572</v>
      </c>
    </row>
    <row r="71" spans="1:28" x14ac:dyDescent="0.2">
      <c r="A71" s="31">
        <f t="shared" si="2"/>
        <v>27</v>
      </c>
      <c r="B71" s="24">
        <f t="shared" si="3"/>
        <v>3</v>
      </c>
      <c r="C71" s="26" t="s">
        <v>41</v>
      </c>
      <c r="D71" s="27" t="s">
        <v>294</v>
      </c>
      <c r="E71" s="25" t="s">
        <v>81</v>
      </c>
      <c r="F71" s="22">
        <v>5.742</v>
      </c>
      <c r="G71" s="22" t="s">
        <v>442</v>
      </c>
      <c r="H71" s="21">
        <v>2</v>
      </c>
      <c r="I71" s="21">
        <v>4</v>
      </c>
      <c r="J71" s="22" t="s">
        <v>394</v>
      </c>
      <c r="K71" s="22" t="s">
        <v>443</v>
      </c>
      <c r="L71" s="22" t="s">
        <v>28</v>
      </c>
      <c r="M71" s="22" t="s">
        <v>48</v>
      </c>
      <c r="N71" s="22">
        <f>LOOKUP(L71,Sheet2!$B$1:$B$14,Sheet2!$A$1:$A$14)</f>
        <v>2</v>
      </c>
      <c r="O71" s="22">
        <f>LOOKUP(M71,Sheet2!$B$1:$B$14,Sheet2!$A$1:$A$14)</f>
        <v>3</v>
      </c>
      <c r="P71" s="22" t="str">
        <f t="shared" si="4"/>
        <v/>
      </c>
      <c r="Q71" s="22" t="str">
        <f t="shared" si="5"/>
        <v>County</v>
      </c>
      <c r="R71" s="21" t="s">
        <v>36</v>
      </c>
      <c r="S71" s="21">
        <v>365827.15997531998</v>
      </c>
      <c r="T71" s="28">
        <v>411950.80032600003</v>
      </c>
      <c r="U71" s="29">
        <v>1</v>
      </c>
      <c r="V71" s="23">
        <v>0</v>
      </c>
      <c r="W71" s="23">
        <v>1</v>
      </c>
      <c r="X71" s="23">
        <v>0</v>
      </c>
      <c r="Y71" s="23">
        <v>0</v>
      </c>
      <c r="Z71" s="30">
        <v>0</v>
      </c>
      <c r="AA71" s="32">
        <f t="shared" si="6"/>
        <v>29.17</v>
      </c>
      <c r="AB71" s="19">
        <v>10889</v>
      </c>
    </row>
    <row r="72" spans="1:28" x14ac:dyDescent="0.2">
      <c r="A72" s="31">
        <f t="shared" si="2"/>
        <v>27</v>
      </c>
      <c r="B72" s="24">
        <f t="shared" si="3"/>
        <v>3</v>
      </c>
      <c r="C72" s="26" t="s">
        <v>41</v>
      </c>
      <c r="D72" s="27" t="s">
        <v>450</v>
      </c>
      <c r="E72" s="25" t="s">
        <v>446</v>
      </c>
      <c r="F72" s="22">
        <v>14.702</v>
      </c>
      <c r="G72" s="22" t="s">
        <v>447</v>
      </c>
      <c r="H72" s="21">
        <v>2</v>
      </c>
      <c r="I72" s="21">
        <v>3</v>
      </c>
      <c r="J72" s="22" t="s">
        <v>448</v>
      </c>
      <c r="K72" s="22" t="s">
        <v>449</v>
      </c>
      <c r="L72" s="22" t="s">
        <v>48</v>
      </c>
      <c r="M72" s="22" t="s">
        <v>48</v>
      </c>
      <c r="N72" s="22">
        <f>LOOKUP(L72,Sheet2!$B$1:$B$14,Sheet2!$A$1:$A$14)</f>
        <v>3</v>
      </c>
      <c r="O72" s="22">
        <f>LOOKUP(M72,Sheet2!$B$1:$B$14,Sheet2!$A$1:$A$14)</f>
        <v>3</v>
      </c>
      <c r="P72" s="22" t="str">
        <f t="shared" si="4"/>
        <v/>
      </c>
      <c r="Q72" s="22" t="str">
        <f t="shared" si="5"/>
        <v>Municipal</v>
      </c>
      <c r="R72" s="21" t="s">
        <v>36</v>
      </c>
      <c r="S72" s="21">
        <v>432536.68981586001</v>
      </c>
      <c r="T72" s="28">
        <v>478865.07996594999</v>
      </c>
      <c r="U72" s="29">
        <v>1</v>
      </c>
      <c r="V72" s="23">
        <v>0</v>
      </c>
      <c r="W72" s="23">
        <v>1</v>
      </c>
      <c r="X72" s="23">
        <v>0</v>
      </c>
      <c r="Y72" s="23">
        <v>0</v>
      </c>
      <c r="Z72" s="30">
        <v>0</v>
      </c>
      <c r="AA72" s="32">
        <f t="shared" si="6"/>
        <v>29.17</v>
      </c>
      <c r="AB72" s="19">
        <v>9142</v>
      </c>
    </row>
    <row r="73" spans="1:28" x14ac:dyDescent="0.2">
      <c r="A73" s="31">
        <f t="shared" si="2"/>
        <v>27</v>
      </c>
      <c r="B73" s="24">
        <f t="shared" si="3"/>
        <v>3</v>
      </c>
      <c r="C73" s="26" t="s">
        <v>41</v>
      </c>
      <c r="D73" s="27" t="s">
        <v>454</v>
      </c>
      <c r="E73" s="25" t="s">
        <v>451</v>
      </c>
      <c r="F73" s="22">
        <v>0.39</v>
      </c>
      <c r="G73" s="22" t="s">
        <v>452</v>
      </c>
      <c r="H73" s="21">
        <v>2</v>
      </c>
      <c r="I73" s="21">
        <v>3</v>
      </c>
      <c r="J73" s="22" t="s">
        <v>193</v>
      </c>
      <c r="K73" s="22" t="s">
        <v>453</v>
      </c>
      <c r="L73" s="22" t="s">
        <v>48</v>
      </c>
      <c r="M73" s="22" t="s">
        <v>48</v>
      </c>
      <c r="N73" s="22">
        <f>LOOKUP(L73,Sheet2!$B$1:$B$14,Sheet2!$A$1:$A$14)</f>
        <v>3</v>
      </c>
      <c r="O73" s="22">
        <f>LOOKUP(M73,Sheet2!$B$1:$B$14,Sheet2!$A$1:$A$14)</f>
        <v>3</v>
      </c>
      <c r="P73" s="22" t="str">
        <f t="shared" si="4"/>
        <v/>
      </c>
      <c r="Q73" s="22" t="str">
        <f t="shared" si="5"/>
        <v>Municipal</v>
      </c>
      <c r="R73" s="21" t="s">
        <v>36</v>
      </c>
      <c r="S73" s="21">
        <v>391982.61003466998</v>
      </c>
      <c r="T73" s="28">
        <v>453210.92000384</v>
      </c>
      <c r="U73" s="29">
        <v>1</v>
      </c>
      <c r="V73" s="23">
        <v>0</v>
      </c>
      <c r="W73" s="23">
        <v>1</v>
      </c>
      <c r="X73" s="23">
        <v>0</v>
      </c>
      <c r="Y73" s="23">
        <v>0</v>
      </c>
      <c r="Z73" s="30">
        <v>0</v>
      </c>
      <c r="AA73" s="32">
        <f t="shared" si="6"/>
        <v>29.17</v>
      </c>
      <c r="AB73" s="19">
        <v>9909</v>
      </c>
    </row>
    <row r="74" spans="1:28" x14ac:dyDescent="0.2">
      <c r="A74" s="31">
        <f t="shared" si="2"/>
        <v>27</v>
      </c>
      <c r="B74" s="24">
        <f t="shared" si="3"/>
        <v>17</v>
      </c>
      <c r="C74" s="26" t="s">
        <v>26</v>
      </c>
      <c r="D74" s="27" t="s">
        <v>174</v>
      </c>
      <c r="E74" s="25" t="s">
        <v>317</v>
      </c>
      <c r="F74" s="22">
        <v>5.8879999999999999</v>
      </c>
      <c r="G74" s="22" t="s">
        <v>455</v>
      </c>
      <c r="H74" s="21">
        <v>2</v>
      </c>
      <c r="I74" s="21">
        <v>4</v>
      </c>
      <c r="J74" s="22" t="s">
        <v>319</v>
      </c>
      <c r="K74" s="22" t="s">
        <v>456</v>
      </c>
      <c r="L74" s="22" t="s">
        <v>28</v>
      </c>
      <c r="M74" s="22" t="s">
        <v>48</v>
      </c>
      <c r="N74" s="22">
        <f>LOOKUP(L74,Sheet2!$B$1:$B$14,Sheet2!$A$1:$A$14)</f>
        <v>2</v>
      </c>
      <c r="O74" s="22">
        <f>LOOKUP(M74,Sheet2!$B$1:$B$14,Sheet2!$A$1:$A$14)</f>
        <v>3</v>
      </c>
      <c r="P74" s="22" t="str">
        <f t="shared" si="4"/>
        <v/>
      </c>
      <c r="Q74" s="22" t="str">
        <f t="shared" si="5"/>
        <v>County</v>
      </c>
      <c r="R74" s="21" t="s">
        <v>135</v>
      </c>
      <c r="S74" s="21">
        <v>346502.70993900002</v>
      </c>
      <c r="T74" s="28">
        <v>417317.02009229001</v>
      </c>
      <c r="U74" s="29">
        <v>1</v>
      </c>
      <c r="V74" s="23">
        <v>0</v>
      </c>
      <c r="W74" s="23">
        <v>1</v>
      </c>
      <c r="X74" s="23">
        <v>0</v>
      </c>
      <c r="Y74" s="23">
        <v>0</v>
      </c>
      <c r="Z74" s="30">
        <v>0</v>
      </c>
      <c r="AA74" s="32">
        <f t="shared" si="6"/>
        <v>29.17</v>
      </c>
      <c r="AB74" s="19">
        <v>16352</v>
      </c>
    </row>
    <row r="75" spans="1:28" x14ac:dyDescent="0.2">
      <c r="A75" s="31">
        <f t="shared" si="2"/>
        <v>27</v>
      </c>
      <c r="B75" s="24">
        <f t="shared" si="3"/>
        <v>9</v>
      </c>
      <c r="C75" s="26" t="s">
        <v>34</v>
      </c>
      <c r="D75" s="27" t="s">
        <v>108</v>
      </c>
      <c r="E75" s="25" t="s">
        <v>457</v>
      </c>
      <c r="F75" s="22">
        <v>1.4870000000000001</v>
      </c>
      <c r="G75" s="22" t="s">
        <v>373</v>
      </c>
      <c r="H75" s="21">
        <v>2</v>
      </c>
      <c r="I75" s="21">
        <v>4</v>
      </c>
      <c r="J75" s="22" t="s">
        <v>144</v>
      </c>
      <c r="K75" s="22" t="s">
        <v>375</v>
      </c>
      <c r="L75" s="22" t="s">
        <v>28</v>
      </c>
      <c r="M75" s="22" t="s">
        <v>48</v>
      </c>
      <c r="N75" s="22">
        <f>LOOKUP(L75,Sheet2!$B$1:$B$14,Sheet2!$A$1:$A$14)</f>
        <v>2</v>
      </c>
      <c r="O75" s="22">
        <f>LOOKUP(M75,Sheet2!$B$1:$B$14,Sheet2!$A$1:$A$14)</f>
        <v>3</v>
      </c>
      <c r="P75" s="22" t="str">
        <f t="shared" si="4"/>
        <v/>
      </c>
      <c r="Q75" s="22" t="str">
        <f t="shared" si="5"/>
        <v>County</v>
      </c>
      <c r="R75" s="21" t="s">
        <v>36</v>
      </c>
      <c r="S75" s="21">
        <v>447106.16980028001</v>
      </c>
      <c r="T75" s="28">
        <v>508741.54973665002</v>
      </c>
      <c r="U75" s="29">
        <v>1</v>
      </c>
      <c r="V75" s="23">
        <v>0</v>
      </c>
      <c r="W75" s="23">
        <v>1</v>
      </c>
      <c r="X75" s="23">
        <v>0</v>
      </c>
      <c r="Y75" s="23">
        <v>0</v>
      </c>
      <c r="Z75" s="30">
        <v>0</v>
      </c>
      <c r="AA75" s="32">
        <f t="shared" si="6"/>
        <v>29.17</v>
      </c>
      <c r="AB75" s="19">
        <v>61607</v>
      </c>
    </row>
    <row r="76" spans="1:28" x14ac:dyDescent="0.2">
      <c r="A76" s="31">
        <f t="shared" si="2"/>
        <v>27</v>
      </c>
      <c r="B76" s="24">
        <f t="shared" si="3"/>
        <v>17</v>
      </c>
      <c r="C76" s="26" t="s">
        <v>26</v>
      </c>
      <c r="D76" s="27" t="s">
        <v>311</v>
      </c>
      <c r="E76" s="25" t="s">
        <v>459</v>
      </c>
      <c r="F76" s="22">
        <v>0.45600000000000002</v>
      </c>
      <c r="G76" s="22" t="s">
        <v>460</v>
      </c>
      <c r="H76" s="21">
        <v>2</v>
      </c>
      <c r="I76" s="21">
        <v>4</v>
      </c>
      <c r="J76" s="22" t="s">
        <v>461</v>
      </c>
      <c r="K76" s="22" t="s">
        <v>462</v>
      </c>
      <c r="L76" s="22" t="s">
        <v>48</v>
      </c>
      <c r="M76" s="22" t="s">
        <v>48</v>
      </c>
      <c r="N76" s="22">
        <f>LOOKUP(L76,Sheet2!$B$1:$B$14,Sheet2!$A$1:$A$14)</f>
        <v>3</v>
      </c>
      <c r="O76" s="22">
        <f>LOOKUP(M76,Sheet2!$B$1:$B$14,Sheet2!$A$1:$A$14)</f>
        <v>3</v>
      </c>
      <c r="P76" s="22" t="str">
        <f t="shared" si="4"/>
        <v/>
      </c>
      <c r="Q76" s="22" t="str">
        <f t="shared" si="5"/>
        <v>Municipal</v>
      </c>
      <c r="R76" s="21" t="s">
        <v>29</v>
      </c>
      <c r="S76" s="21">
        <v>347607.4901308</v>
      </c>
      <c r="T76" s="28">
        <v>357568.37019380002</v>
      </c>
      <c r="U76" s="29">
        <v>1</v>
      </c>
      <c r="V76" s="23">
        <v>0</v>
      </c>
      <c r="W76" s="23">
        <v>1</v>
      </c>
      <c r="X76" s="23">
        <v>0</v>
      </c>
      <c r="Y76" s="23">
        <v>0</v>
      </c>
      <c r="Z76" s="30">
        <v>0</v>
      </c>
      <c r="AA76" s="32">
        <f t="shared" si="6"/>
        <v>29.17</v>
      </c>
      <c r="AB76" s="19">
        <v>16203</v>
      </c>
    </row>
    <row r="77" spans="1:28" x14ac:dyDescent="0.2">
      <c r="A77" s="31">
        <f t="shared" si="2"/>
        <v>27</v>
      </c>
      <c r="B77" s="24">
        <f t="shared" si="3"/>
        <v>3</v>
      </c>
      <c r="C77" s="26" t="s">
        <v>41</v>
      </c>
      <c r="D77" s="27" t="s">
        <v>368</v>
      </c>
      <c r="E77" s="25" t="s">
        <v>467</v>
      </c>
      <c r="F77" s="22">
        <v>16.489999999999998</v>
      </c>
      <c r="G77" s="22" t="s">
        <v>444</v>
      </c>
      <c r="H77" s="21">
        <v>2</v>
      </c>
      <c r="I77" s="21">
        <v>4</v>
      </c>
      <c r="J77" s="22" t="s">
        <v>468</v>
      </c>
      <c r="K77" s="22" t="s">
        <v>445</v>
      </c>
      <c r="L77" s="22" t="s">
        <v>132</v>
      </c>
      <c r="M77" s="22" t="s">
        <v>28</v>
      </c>
      <c r="N77" s="22">
        <f>LOOKUP(L77,Sheet2!$B$1:$B$14,Sheet2!$A$1:$A$14)</f>
        <v>1</v>
      </c>
      <c r="O77" s="22">
        <f>LOOKUP(M77,Sheet2!$B$1:$B$14,Sheet2!$A$1:$A$14)</f>
        <v>2</v>
      </c>
      <c r="P77" s="22" t="str">
        <f t="shared" si="4"/>
        <v/>
      </c>
      <c r="Q77" s="22" t="str">
        <f t="shared" si="5"/>
        <v>N.J.D.O.T.</v>
      </c>
      <c r="R77" s="21" t="s">
        <v>36</v>
      </c>
      <c r="S77" s="21">
        <v>412760.61979998997</v>
      </c>
      <c r="T77" s="28">
        <v>418577.70006365998</v>
      </c>
      <c r="U77" s="29">
        <v>1</v>
      </c>
      <c r="V77" s="23">
        <v>0</v>
      </c>
      <c r="W77" s="23">
        <v>1</v>
      </c>
      <c r="X77" s="23">
        <v>0</v>
      </c>
      <c r="Y77" s="23">
        <v>0</v>
      </c>
      <c r="Z77" s="30">
        <v>0</v>
      </c>
      <c r="AA77" s="32">
        <f t="shared" si="6"/>
        <v>29.17</v>
      </c>
      <c r="AB77" s="19">
        <v>37143</v>
      </c>
    </row>
    <row r="78" spans="1:28" x14ac:dyDescent="0.2">
      <c r="A78" s="31">
        <f t="shared" si="2"/>
        <v>27</v>
      </c>
      <c r="B78" s="24">
        <f t="shared" si="3"/>
        <v>1</v>
      </c>
      <c r="C78" s="26" t="s">
        <v>114</v>
      </c>
      <c r="D78" s="27" t="s">
        <v>471</v>
      </c>
      <c r="E78" s="25" t="s">
        <v>129</v>
      </c>
      <c r="F78" s="22">
        <v>2.419</v>
      </c>
      <c r="G78" s="22" t="s">
        <v>469</v>
      </c>
      <c r="H78" s="21">
        <v>2</v>
      </c>
      <c r="I78" s="21">
        <v>3</v>
      </c>
      <c r="J78" s="22" t="s">
        <v>131</v>
      </c>
      <c r="K78" s="22" t="s">
        <v>470</v>
      </c>
      <c r="L78" s="22" t="s">
        <v>28</v>
      </c>
      <c r="M78" s="22" t="s">
        <v>48</v>
      </c>
      <c r="N78" s="22">
        <f>LOOKUP(L78,Sheet2!$B$1:$B$14,Sheet2!$A$1:$A$14)</f>
        <v>2</v>
      </c>
      <c r="O78" s="22">
        <f>LOOKUP(M78,Sheet2!$B$1:$B$14,Sheet2!$A$1:$A$14)</f>
        <v>3</v>
      </c>
      <c r="P78" s="22" t="str">
        <f t="shared" si="4"/>
        <v/>
      </c>
      <c r="Q78" s="22" t="str">
        <f t="shared" si="5"/>
        <v>County</v>
      </c>
      <c r="R78" s="21" t="s">
        <v>36</v>
      </c>
      <c r="S78" s="21">
        <v>307859.2201801</v>
      </c>
      <c r="T78" s="28">
        <v>369584.94000474998</v>
      </c>
      <c r="U78" s="29">
        <v>1</v>
      </c>
      <c r="V78" s="23">
        <v>0</v>
      </c>
      <c r="W78" s="23">
        <v>1</v>
      </c>
      <c r="X78" s="23">
        <v>0</v>
      </c>
      <c r="Y78" s="23">
        <v>0</v>
      </c>
      <c r="Z78" s="30">
        <v>0</v>
      </c>
      <c r="AA78" s="32">
        <f t="shared" si="6"/>
        <v>29.17</v>
      </c>
      <c r="AB78" s="19">
        <v>10391</v>
      </c>
    </row>
    <row r="79" spans="1:28" x14ac:dyDescent="0.2">
      <c r="A79" s="31">
        <f t="shared" si="2"/>
        <v>27</v>
      </c>
      <c r="B79" s="24">
        <f t="shared" si="3"/>
        <v>17</v>
      </c>
      <c r="C79" s="26" t="s">
        <v>26</v>
      </c>
      <c r="D79" s="27" t="s">
        <v>27</v>
      </c>
      <c r="E79" s="25" t="s">
        <v>478</v>
      </c>
      <c r="F79" s="22">
        <v>0.312</v>
      </c>
      <c r="G79" s="22" t="s">
        <v>479</v>
      </c>
      <c r="H79" s="21">
        <v>2</v>
      </c>
      <c r="I79" s="21">
        <v>4</v>
      </c>
      <c r="J79" s="22" t="s">
        <v>480</v>
      </c>
      <c r="K79" s="22" t="s">
        <v>272</v>
      </c>
      <c r="L79" s="22" t="s">
        <v>48</v>
      </c>
      <c r="M79" s="22" t="s">
        <v>48</v>
      </c>
      <c r="N79" s="22">
        <f>LOOKUP(L79,Sheet2!$B$1:$B$14,Sheet2!$A$1:$A$14)</f>
        <v>3</v>
      </c>
      <c r="O79" s="22">
        <f>LOOKUP(M79,Sheet2!$B$1:$B$14,Sheet2!$A$1:$A$14)</f>
        <v>3</v>
      </c>
      <c r="P79" s="22" t="str">
        <f t="shared" si="4"/>
        <v/>
      </c>
      <c r="Q79" s="22" t="str">
        <f t="shared" si="5"/>
        <v>Municipal</v>
      </c>
      <c r="R79" s="21" t="s">
        <v>29</v>
      </c>
      <c r="S79" s="21">
        <v>323960.39980071998</v>
      </c>
      <c r="T79" s="28">
        <v>398529.66979681002</v>
      </c>
      <c r="U79" s="29">
        <v>1</v>
      </c>
      <c r="V79" s="23">
        <v>0</v>
      </c>
      <c r="W79" s="23">
        <v>1</v>
      </c>
      <c r="X79" s="23">
        <v>0</v>
      </c>
      <c r="Y79" s="23">
        <v>0</v>
      </c>
      <c r="Z79" s="30">
        <v>0</v>
      </c>
      <c r="AA79" s="32">
        <f t="shared" si="6"/>
        <v>29.17</v>
      </c>
      <c r="AB79" s="19">
        <v>9288</v>
      </c>
    </row>
    <row r="80" spans="1:28" x14ac:dyDescent="0.2">
      <c r="A80" s="31">
        <f t="shared" si="2"/>
        <v>27</v>
      </c>
      <c r="B80" s="24">
        <f t="shared" si="3"/>
        <v>17</v>
      </c>
      <c r="C80" s="26" t="s">
        <v>26</v>
      </c>
      <c r="D80" s="27" t="s">
        <v>27</v>
      </c>
      <c r="E80" s="25" t="s">
        <v>44</v>
      </c>
      <c r="F80" s="22">
        <v>1.704</v>
      </c>
      <c r="G80" s="22" t="s">
        <v>484</v>
      </c>
      <c r="H80" s="21">
        <v>2</v>
      </c>
      <c r="I80" s="21">
        <v>3</v>
      </c>
      <c r="J80" s="22" t="s">
        <v>485</v>
      </c>
      <c r="K80" s="22" t="s">
        <v>486</v>
      </c>
      <c r="L80" s="22" t="s">
        <v>28</v>
      </c>
      <c r="M80" s="22" t="s">
        <v>48</v>
      </c>
      <c r="N80" s="22">
        <f>LOOKUP(L80,Sheet2!$B$1:$B$14,Sheet2!$A$1:$A$14)</f>
        <v>2</v>
      </c>
      <c r="O80" s="22">
        <f>LOOKUP(M80,Sheet2!$B$1:$B$14,Sheet2!$A$1:$A$14)</f>
        <v>3</v>
      </c>
      <c r="P80" s="22" t="str">
        <f t="shared" si="4"/>
        <v/>
      </c>
      <c r="Q80" s="22" t="str">
        <f t="shared" si="5"/>
        <v>County</v>
      </c>
      <c r="R80" s="21" t="s">
        <v>135</v>
      </c>
      <c r="S80" s="21">
        <v>325820.95003508998</v>
      </c>
      <c r="T80" s="28">
        <v>405542.59982454003</v>
      </c>
      <c r="U80" s="29">
        <v>1</v>
      </c>
      <c r="V80" s="23">
        <v>0</v>
      </c>
      <c r="W80" s="23">
        <v>1</v>
      </c>
      <c r="X80" s="23">
        <v>0</v>
      </c>
      <c r="Y80" s="23">
        <v>0</v>
      </c>
      <c r="Z80" s="30">
        <v>0</v>
      </c>
      <c r="AA80" s="32">
        <f t="shared" si="6"/>
        <v>29.17</v>
      </c>
      <c r="AB80" s="19">
        <v>47221</v>
      </c>
    </row>
    <row r="81" spans="1:28" x14ac:dyDescent="0.2">
      <c r="A81" s="31">
        <f t="shared" si="2"/>
        <v>27</v>
      </c>
      <c r="B81" s="24">
        <f t="shared" si="3"/>
        <v>17</v>
      </c>
      <c r="C81" s="26" t="s">
        <v>26</v>
      </c>
      <c r="D81" s="27" t="s">
        <v>27</v>
      </c>
      <c r="E81" s="25" t="s">
        <v>102</v>
      </c>
      <c r="F81" s="22">
        <v>0.246</v>
      </c>
      <c r="G81" s="22" t="s">
        <v>488</v>
      </c>
      <c r="H81" s="21">
        <v>2</v>
      </c>
      <c r="I81" s="21">
        <v>3</v>
      </c>
      <c r="J81" s="22" t="s">
        <v>104</v>
      </c>
      <c r="K81" s="22" t="s">
        <v>489</v>
      </c>
      <c r="L81" s="22" t="s">
        <v>28</v>
      </c>
      <c r="M81" s="22" t="s">
        <v>48</v>
      </c>
      <c r="N81" s="22">
        <f>LOOKUP(L81,Sheet2!$B$1:$B$14,Sheet2!$A$1:$A$14)</f>
        <v>2</v>
      </c>
      <c r="O81" s="22">
        <f>LOOKUP(M81,Sheet2!$B$1:$B$14,Sheet2!$A$1:$A$14)</f>
        <v>3</v>
      </c>
      <c r="P81" s="22" t="str">
        <f t="shared" si="4"/>
        <v/>
      </c>
      <c r="Q81" s="22" t="str">
        <f t="shared" si="5"/>
        <v>County</v>
      </c>
      <c r="R81" s="21" t="s">
        <v>36</v>
      </c>
      <c r="S81" s="21">
        <v>328247.23001901997</v>
      </c>
      <c r="T81" s="28">
        <v>406479.71988687001</v>
      </c>
      <c r="U81" s="29">
        <v>1</v>
      </c>
      <c r="V81" s="23">
        <v>0</v>
      </c>
      <c r="W81" s="23">
        <v>1</v>
      </c>
      <c r="X81" s="23">
        <v>0</v>
      </c>
      <c r="Y81" s="23">
        <v>0</v>
      </c>
      <c r="Z81" s="30">
        <v>0</v>
      </c>
      <c r="AA81" s="32">
        <f t="shared" si="6"/>
        <v>29.17</v>
      </c>
      <c r="AB81" s="19">
        <v>63597</v>
      </c>
    </row>
    <row r="82" spans="1:28" x14ac:dyDescent="0.2">
      <c r="A82" s="31">
        <f t="shared" si="2"/>
        <v>27</v>
      </c>
      <c r="B82" s="24">
        <f t="shared" si="3"/>
        <v>17</v>
      </c>
      <c r="C82" s="26" t="s">
        <v>26</v>
      </c>
      <c r="D82" s="27" t="s">
        <v>27</v>
      </c>
      <c r="E82" s="25" t="s">
        <v>490</v>
      </c>
      <c r="F82" s="22">
        <v>0.05</v>
      </c>
      <c r="G82" s="22" t="s">
        <v>491</v>
      </c>
      <c r="H82" s="21">
        <v>3</v>
      </c>
      <c r="I82" s="21">
        <v>4</v>
      </c>
      <c r="J82" s="22" t="s">
        <v>492</v>
      </c>
      <c r="K82" s="22" t="s">
        <v>493</v>
      </c>
      <c r="L82" s="22" t="s">
        <v>48</v>
      </c>
      <c r="M82" s="22" t="s">
        <v>48</v>
      </c>
      <c r="N82" s="22">
        <f>LOOKUP(L82,Sheet2!$B$1:$B$14,Sheet2!$A$1:$A$14)</f>
        <v>3</v>
      </c>
      <c r="O82" s="22">
        <f>LOOKUP(M82,Sheet2!$B$1:$B$14,Sheet2!$A$1:$A$14)</f>
        <v>3</v>
      </c>
      <c r="P82" s="22" t="str">
        <f t="shared" si="4"/>
        <v/>
      </c>
      <c r="Q82" s="22" t="str">
        <f t="shared" si="5"/>
        <v>Municipal</v>
      </c>
      <c r="R82" s="21" t="s">
        <v>29</v>
      </c>
      <c r="S82" s="21">
        <v>322091.64988347999</v>
      </c>
      <c r="T82" s="28">
        <v>391428.45034134999</v>
      </c>
      <c r="U82" s="29">
        <v>1</v>
      </c>
      <c r="V82" s="23">
        <v>0</v>
      </c>
      <c r="W82" s="23">
        <v>1</v>
      </c>
      <c r="X82" s="23">
        <v>0</v>
      </c>
      <c r="Y82" s="23">
        <v>0</v>
      </c>
      <c r="Z82" s="30">
        <v>0</v>
      </c>
      <c r="AA82" s="32">
        <f t="shared" si="6"/>
        <v>29.17</v>
      </c>
      <c r="AB82" s="19">
        <v>63553</v>
      </c>
    </row>
    <row r="83" spans="1:28" x14ac:dyDescent="0.2">
      <c r="A83" s="31">
        <f t="shared" si="2"/>
        <v>27</v>
      </c>
      <c r="B83" s="24">
        <f t="shared" si="3"/>
        <v>17</v>
      </c>
      <c r="C83" s="26" t="s">
        <v>26</v>
      </c>
      <c r="D83" s="27" t="s">
        <v>150</v>
      </c>
      <c r="E83" s="25" t="s">
        <v>343</v>
      </c>
      <c r="F83" s="22">
        <v>1.516</v>
      </c>
      <c r="G83" s="22" t="s">
        <v>494</v>
      </c>
      <c r="H83" s="21">
        <v>2</v>
      </c>
      <c r="I83" s="21">
        <v>4</v>
      </c>
      <c r="J83" s="22" t="s">
        <v>345</v>
      </c>
      <c r="K83" s="22" t="s">
        <v>495</v>
      </c>
      <c r="L83" s="22" t="s">
        <v>28</v>
      </c>
      <c r="M83" s="22" t="s">
        <v>28</v>
      </c>
      <c r="N83" s="22">
        <f>LOOKUP(L83,Sheet2!$B$1:$B$14,Sheet2!$A$1:$A$14)</f>
        <v>2</v>
      </c>
      <c r="O83" s="22">
        <f>LOOKUP(M83,Sheet2!$B$1:$B$14,Sheet2!$A$1:$A$14)</f>
        <v>2</v>
      </c>
      <c r="P83" s="22" t="str">
        <f t="shared" si="4"/>
        <v/>
      </c>
      <c r="Q83" s="22" t="str">
        <f t="shared" si="5"/>
        <v>County</v>
      </c>
      <c r="R83" s="21" t="s">
        <v>36</v>
      </c>
      <c r="S83" s="21">
        <v>350525.80981924001</v>
      </c>
      <c r="T83" s="28">
        <v>340164.97020603</v>
      </c>
      <c r="U83" s="29">
        <v>1</v>
      </c>
      <c r="V83" s="23">
        <v>0</v>
      </c>
      <c r="W83" s="23">
        <v>1</v>
      </c>
      <c r="X83" s="23">
        <v>0</v>
      </c>
      <c r="Y83" s="23">
        <v>0</v>
      </c>
      <c r="Z83" s="30">
        <v>0</v>
      </c>
      <c r="AA83" s="32">
        <f t="shared" si="6"/>
        <v>29.17</v>
      </c>
      <c r="AB83" s="19">
        <v>15448</v>
      </c>
    </row>
    <row r="84" spans="1:28" x14ac:dyDescent="0.2">
      <c r="A84" s="31">
        <f t="shared" si="2"/>
        <v>27</v>
      </c>
      <c r="B84" s="24">
        <f t="shared" si="3"/>
        <v>9</v>
      </c>
      <c r="C84" s="26" t="s">
        <v>34</v>
      </c>
      <c r="D84" s="27" t="s">
        <v>108</v>
      </c>
      <c r="E84" s="25" t="s">
        <v>412</v>
      </c>
      <c r="F84" s="22">
        <v>0.69299999999999995</v>
      </c>
      <c r="G84" s="22" t="s">
        <v>497</v>
      </c>
      <c r="H84" s="21">
        <v>2</v>
      </c>
      <c r="I84" s="21">
        <v>3</v>
      </c>
      <c r="J84" s="22" t="s">
        <v>498</v>
      </c>
      <c r="K84" s="22" t="s">
        <v>499</v>
      </c>
      <c r="L84" s="22" t="s">
        <v>28</v>
      </c>
      <c r="M84" s="22" t="s">
        <v>48</v>
      </c>
      <c r="N84" s="22">
        <f>LOOKUP(L84,Sheet2!$B$1:$B$14,Sheet2!$A$1:$A$14)</f>
        <v>2</v>
      </c>
      <c r="O84" s="22">
        <f>LOOKUP(M84,Sheet2!$B$1:$B$14,Sheet2!$A$1:$A$14)</f>
        <v>3</v>
      </c>
      <c r="P84" s="22" t="str">
        <f t="shared" si="4"/>
        <v/>
      </c>
      <c r="Q84" s="22" t="str">
        <f t="shared" si="5"/>
        <v>County</v>
      </c>
      <c r="R84" s="21" t="s">
        <v>36</v>
      </c>
      <c r="S84" s="21">
        <v>436328.53981033002</v>
      </c>
      <c r="T84" s="28">
        <v>496996.65990099998</v>
      </c>
      <c r="U84" s="29">
        <v>1</v>
      </c>
      <c r="V84" s="23">
        <v>0</v>
      </c>
      <c r="W84" s="23">
        <v>1</v>
      </c>
      <c r="X84" s="23">
        <v>0</v>
      </c>
      <c r="Y84" s="23">
        <v>0</v>
      </c>
      <c r="Z84" s="30">
        <v>0</v>
      </c>
      <c r="AA84" s="32">
        <f t="shared" si="6"/>
        <v>29.17</v>
      </c>
      <c r="AB84" s="19">
        <v>42811</v>
      </c>
    </row>
    <row r="85" spans="1:28" x14ac:dyDescent="0.2">
      <c r="A85" s="31">
        <f t="shared" ref="A85:A148" si="7">_xlfn.RANK.EQ(AA85,$AA$21:$AA$233,0)</f>
        <v>27</v>
      </c>
      <c r="B85" s="24">
        <f t="shared" ref="B85:B148" si="8">SUMPRODUCT(--(C85=$C$21:$C$233),--(A85&gt;$A$21:$A$233))+1</f>
        <v>17</v>
      </c>
      <c r="C85" s="26" t="s">
        <v>26</v>
      </c>
      <c r="D85" s="27" t="s">
        <v>27</v>
      </c>
      <c r="E85" s="25" t="s">
        <v>506</v>
      </c>
      <c r="F85" s="22">
        <v>0</v>
      </c>
      <c r="G85" s="22" t="s">
        <v>504</v>
      </c>
      <c r="H85" s="21">
        <v>2</v>
      </c>
      <c r="I85" s="21">
        <v>3</v>
      </c>
      <c r="J85" s="22" t="s">
        <v>507</v>
      </c>
      <c r="K85" s="22" t="s">
        <v>353</v>
      </c>
      <c r="L85" s="22" t="s">
        <v>48</v>
      </c>
      <c r="M85" s="22" t="s">
        <v>48</v>
      </c>
      <c r="N85" s="22">
        <f>LOOKUP(L85,Sheet2!$B$1:$B$14,Sheet2!$A$1:$A$14)</f>
        <v>3</v>
      </c>
      <c r="O85" s="22">
        <f>LOOKUP(M85,Sheet2!$B$1:$B$14,Sheet2!$A$1:$A$14)</f>
        <v>3</v>
      </c>
      <c r="P85" s="22" t="str">
        <f t="shared" ref="P85:P148" si="9">IF(N85&gt;O85, "FLAG","")</f>
        <v/>
      </c>
      <c r="Q85" s="22" t="str">
        <f t="shared" ref="Q85:Q148" si="10">IF(P85="", L85,M85)</f>
        <v>Municipal</v>
      </c>
      <c r="R85" s="21" t="s">
        <v>29</v>
      </c>
      <c r="S85" s="21">
        <v>319690.77997696999</v>
      </c>
      <c r="T85" s="28">
        <v>403764.06973912998</v>
      </c>
      <c r="U85" s="29">
        <v>1</v>
      </c>
      <c r="V85" s="23">
        <v>0</v>
      </c>
      <c r="W85" s="23">
        <v>1</v>
      </c>
      <c r="X85" s="23">
        <v>0</v>
      </c>
      <c r="Y85" s="23">
        <v>0</v>
      </c>
      <c r="Z85" s="30">
        <v>0</v>
      </c>
      <c r="AA85" s="32">
        <f t="shared" ref="AA85:AA148" si="11">29.17*V85+29.17*W85+10.67*X85+6.06*Y85+Z85</f>
        <v>29.17</v>
      </c>
      <c r="AB85" s="19">
        <v>9819</v>
      </c>
    </row>
    <row r="86" spans="1:28" x14ac:dyDescent="0.2">
      <c r="A86" s="31">
        <f t="shared" si="7"/>
        <v>27</v>
      </c>
      <c r="B86" s="24">
        <f t="shared" si="8"/>
        <v>3</v>
      </c>
      <c r="C86" s="26" t="s">
        <v>41</v>
      </c>
      <c r="D86" s="27" t="s">
        <v>42</v>
      </c>
      <c r="E86" s="25" t="s">
        <v>286</v>
      </c>
      <c r="F86" s="22">
        <v>3.181</v>
      </c>
      <c r="G86" s="22" t="s">
        <v>516</v>
      </c>
      <c r="H86" s="21">
        <v>2</v>
      </c>
      <c r="I86" s="21">
        <v>3</v>
      </c>
      <c r="J86" s="22" t="s">
        <v>288</v>
      </c>
      <c r="K86" s="22" t="s">
        <v>517</v>
      </c>
      <c r="L86" s="22" t="s">
        <v>28</v>
      </c>
      <c r="M86" s="22" t="s">
        <v>48</v>
      </c>
      <c r="N86" s="22">
        <f>LOOKUP(L86,Sheet2!$B$1:$B$14,Sheet2!$A$1:$A$14)</f>
        <v>2</v>
      </c>
      <c r="O86" s="22">
        <f>LOOKUP(M86,Sheet2!$B$1:$B$14,Sheet2!$A$1:$A$14)</f>
        <v>3</v>
      </c>
      <c r="P86" s="22" t="str">
        <f t="shared" si="9"/>
        <v/>
      </c>
      <c r="Q86" s="22" t="str">
        <f t="shared" si="10"/>
        <v>County</v>
      </c>
      <c r="R86" s="21" t="s">
        <v>36</v>
      </c>
      <c r="S86" s="21">
        <v>380154.61004112998</v>
      </c>
      <c r="T86" s="28">
        <v>434553.73983579001</v>
      </c>
      <c r="U86" s="29">
        <v>1</v>
      </c>
      <c r="V86" s="23">
        <v>0</v>
      </c>
      <c r="W86" s="23">
        <v>1</v>
      </c>
      <c r="X86" s="23">
        <v>0</v>
      </c>
      <c r="Y86" s="23">
        <v>0</v>
      </c>
      <c r="Z86" s="30">
        <v>0</v>
      </c>
      <c r="AA86" s="32">
        <f t="shared" si="11"/>
        <v>29.17</v>
      </c>
      <c r="AB86" s="19">
        <v>16256</v>
      </c>
    </row>
    <row r="87" spans="1:28" x14ac:dyDescent="0.2">
      <c r="A87" s="31">
        <f t="shared" si="7"/>
        <v>27</v>
      </c>
      <c r="B87" s="24">
        <f t="shared" si="8"/>
        <v>9</v>
      </c>
      <c r="C87" s="26" t="s">
        <v>34</v>
      </c>
      <c r="D87" s="27" t="s">
        <v>108</v>
      </c>
      <c r="E87" s="25" t="s">
        <v>49</v>
      </c>
      <c r="F87" s="22">
        <v>39.46</v>
      </c>
      <c r="G87" s="22" t="s">
        <v>526</v>
      </c>
      <c r="H87" s="21">
        <v>2</v>
      </c>
      <c r="I87" s="21">
        <v>3</v>
      </c>
      <c r="J87" s="22" t="s">
        <v>189</v>
      </c>
      <c r="K87" s="22" t="s">
        <v>527</v>
      </c>
      <c r="L87" s="22" t="s">
        <v>48</v>
      </c>
      <c r="M87" s="22" t="s">
        <v>48</v>
      </c>
      <c r="N87" s="22">
        <f>LOOKUP(L87,Sheet2!$B$1:$B$14,Sheet2!$A$1:$A$14)</f>
        <v>3</v>
      </c>
      <c r="O87" s="22">
        <f>LOOKUP(M87,Sheet2!$B$1:$B$14,Sheet2!$A$1:$A$14)</f>
        <v>3</v>
      </c>
      <c r="P87" s="22" t="str">
        <f t="shared" si="9"/>
        <v/>
      </c>
      <c r="Q87" s="22" t="str">
        <f t="shared" si="10"/>
        <v>Municipal</v>
      </c>
      <c r="R87" s="21" t="s">
        <v>36</v>
      </c>
      <c r="S87" s="21">
        <v>432259.00960915</v>
      </c>
      <c r="T87" s="28">
        <v>494967.22997091</v>
      </c>
      <c r="U87" s="29">
        <v>1</v>
      </c>
      <c r="V87" s="23">
        <v>0</v>
      </c>
      <c r="W87" s="23">
        <v>1</v>
      </c>
      <c r="X87" s="23">
        <v>0</v>
      </c>
      <c r="Y87" s="23">
        <v>0</v>
      </c>
      <c r="Z87" s="30">
        <v>0</v>
      </c>
      <c r="AA87" s="32">
        <f t="shared" si="11"/>
        <v>29.17</v>
      </c>
      <c r="AB87" s="19">
        <v>12465</v>
      </c>
    </row>
    <row r="88" spans="1:28" x14ac:dyDescent="0.2">
      <c r="A88" s="31">
        <f t="shared" si="7"/>
        <v>27</v>
      </c>
      <c r="B88" s="24">
        <f t="shared" si="8"/>
        <v>17</v>
      </c>
      <c r="C88" s="26" t="s">
        <v>26</v>
      </c>
      <c r="D88" s="27" t="s">
        <v>321</v>
      </c>
      <c r="E88" s="25" t="s">
        <v>317</v>
      </c>
      <c r="F88" s="22">
        <v>3.65</v>
      </c>
      <c r="G88" s="22" t="s">
        <v>463</v>
      </c>
      <c r="H88" s="21">
        <v>2</v>
      </c>
      <c r="I88" s="21">
        <v>4</v>
      </c>
      <c r="J88" s="22" t="s">
        <v>319</v>
      </c>
      <c r="K88" s="22" t="s">
        <v>394</v>
      </c>
      <c r="L88" s="22" t="s">
        <v>28</v>
      </c>
      <c r="M88" s="22" t="s">
        <v>28</v>
      </c>
      <c r="N88" s="22">
        <f>LOOKUP(L88,Sheet2!$B$1:$B$14,Sheet2!$A$1:$A$14)</f>
        <v>2</v>
      </c>
      <c r="O88" s="22">
        <f>LOOKUP(M88,Sheet2!$B$1:$B$14,Sheet2!$A$1:$A$14)</f>
        <v>2</v>
      </c>
      <c r="P88" s="22" t="str">
        <f t="shared" si="9"/>
        <v/>
      </c>
      <c r="Q88" s="22" t="str">
        <f t="shared" si="10"/>
        <v>County</v>
      </c>
      <c r="R88" s="21" t="s">
        <v>36</v>
      </c>
      <c r="S88" s="21">
        <v>344044.52991956001</v>
      </c>
      <c r="T88" s="28">
        <v>405950.50975502998</v>
      </c>
      <c r="U88" s="29">
        <v>1</v>
      </c>
      <c r="V88" s="23">
        <v>0</v>
      </c>
      <c r="W88" s="23">
        <v>1</v>
      </c>
      <c r="X88" s="23">
        <v>0</v>
      </c>
      <c r="Y88" s="23">
        <v>0</v>
      </c>
      <c r="Z88" s="30">
        <v>0</v>
      </c>
      <c r="AA88" s="32">
        <f t="shared" si="11"/>
        <v>29.17</v>
      </c>
      <c r="AB88" s="19">
        <v>29781</v>
      </c>
    </row>
    <row r="89" spans="1:28" x14ac:dyDescent="0.2">
      <c r="A89" s="31">
        <f t="shared" si="7"/>
        <v>27</v>
      </c>
      <c r="B89" s="24">
        <f t="shared" si="8"/>
        <v>3</v>
      </c>
      <c r="C89" s="26" t="s">
        <v>41</v>
      </c>
      <c r="D89" s="27" t="s">
        <v>42</v>
      </c>
      <c r="E89" s="25" t="s">
        <v>531</v>
      </c>
      <c r="F89" s="22">
        <v>0.375</v>
      </c>
      <c r="G89" s="22" t="s">
        <v>532</v>
      </c>
      <c r="H89" s="21">
        <v>2</v>
      </c>
      <c r="I89" s="21">
        <v>4</v>
      </c>
      <c r="J89" s="22" t="s">
        <v>502</v>
      </c>
      <c r="K89" s="22" t="s">
        <v>533</v>
      </c>
      <c r="L89" s="22" t="s">
        <v>28</v>
      </c>
      <c r="M89" s="22" t="s">
        <v>28</v>
      </c>
      <c r="N89" s="22">
        <f>LOOKUP(L89,Sheet2!$B$1:$B$14,Sheet2!$A$1:$A$14)</f>
        <v>2</v>
      </c>
      <c r="O89" s="22">
        <f>LOOKUP(M89,Sheet2!$B$1:$B$14,Sheet2!$A$1:$A$14)</f>
        <v>2</v>
      </c>
      <c r="P89" s="22" t="str">
        <f t="shared" si="9"/>
        <v/>
      </c>
      <c r="Q89" s="22" t="str">
        <f t="shared" si="10"/>
        <v>County</v>
      </c>
      <c r="R89" s="21" t="s">
        <v>36</v>
      </c>
      <c r="S89" s="21">
        <v>382339.80026074999</v>
      </c>
      <c r="T89" s="28">
        <v>442503.06008626998</v>
      </c>
      <c r="U89" s="29">
        <v>1</v>
      </c>
      <c r="V89" s="23">
        <v>0</v>
      </c>
      <c r="W89" s="23">
        <v>1</v>
      </c>
      <c r="X89" s="23">
        <v>0</v>
      </c>
      <c r="Y89" s="23">
        <v>0</v>
      </c>
      <c r="Z89" s="30">
        <v>0</v>
      </c>
      <c r="AA89" s="32">
        <f t="shared" si="11"/>
        <v>29.17</v>
      </c>
      <c r="AB89" s="19">
        <v>59117</v>
      </c>
    </row>
    <row r="90" spans="1:28" x14ac:dyDescent="0.2">
      <c r="A90" s="31">
        <f t="shared" si="7"/>
        <v>27</v>
      </c>
      <c r="B90" s="24">
        <f t="shared" si="8"/>
        <v>3</v>
      </c>
      <c r="C90" s="26" t="s">
        <v>41</v>
      </c>
      <c r="D90" s="27" t="s">
        <v>294</v>
      </c>
      <c r="E90" s="25" t="s">
        <v>290</v>
      </c>
      <c r="F90" s="22">
        <v>4.827</v>
      </c>
      <c r="G90" s="22" t="s">
        <v>535</v>
      </c>
      <c r="H90" s="21">
        <v>2</v>
      </c>
      <c r="I90" s="21">
        <v>3</v>
      </c>
      <c r="J90" s="22" t="s">
        <v>292</v>
      </c>
      <c r="K90" s="22" t="s">
        <v>536</v>
      </c>
      <c r="L90" s="22" t="s">
        <v>28</v>
      </c>
      <c r="M90" s="22" t="s">
        <v>48</v>
      </c>
      <c r="N90" s="22">
        <f>LOOKUP(L90,Sheet2!$B$1:$B$14,Sheet2!$A$1:$A$14)</f>
        <v>2</v>
      </c>
      <c r="O90" s="22">
        <f>LOOKUP(M90,Sheet2!$B$1:$B$14,Sheet2!$A$1:$A$14)</f>
        <v>3</v>
      </c>
      <c r="P90" s="22" t="str">
        <f t="shared" si="9"/>
        <v/>
      </c>
      <c r="Q90" s="22" t="str">
        <f t="shared" si="10"/>
        <v>County</v>
      </c>
      <c r="R90" s="21" t="s">
        <v>36</v>
      </c>
      <c r="S90" s="21">
        <v>367852.42981982999</v>
      </c>
      <c r="T90" s="28">
        <v>413369.57996025</v>
      </c>
      <c r="U90" s="29">
        <v>1</v>
      </c>
      <c r="V90" s="23">
        <v>0</v>
      </c>
      <c r="W90" s="23">
        <v>1</v>
      </c>
      <c r="X90" s="23">
        <v>0</v>
      </c>
      <c r="Y90" s="23">
        <v>0</v>
      </c>
      <c r="Z90" s="30">
        <v>0</v>
      </c>
      <c r="AA90" s="32">
        <f t="shared" si="11"/>
        <v>29.17</v>
      </c>
      <c r="AB90" s="19">
        <v>50361</v>
      </c>
    </row>
    <row r="91" spans="1:28" x14ac:dyDescent="0.2">
      <c r="A91" s="31">
        <f t="shared" si="7"/>
        <v>27</v>
      </c>
      <c r="B91" s="24">
        <f t="shared" si="8"/>
        <v>3</v>
      </c>
      <c r="C91" s="26" t="s">
        <v>41</v>
      </c>
      <c r="D91" s="27" t="s">
        <v>245</v>
      </c>
      <c r="E91" s="25" t="s">
        <v>537</v>
      </c>
      <c r="F91" s="22">
        <v>18.533999999999999</v>
      </c>
      <c r="G91" s="22" t="s">
        <v>538</v>
      </c>
      <c r="H91" s="21">
        <v>2</v>
      </c>
      <c r="I91" s="21">
        <v>3</v>
      </c>
      <c r="J91" s="22" t="s">
        <v>691</v>
      </c>
      <c r="K91" s="22" t="s">
        <v>539</v>
      </c>
      <c r="L91" s="22" t="s">
        <v>28</v>
      </c>
      <c r="M91" s="22" t="s">
        <v>48</v>
      </c>
      <c r="N91" s="22">
        <f>LOOKUP(L91,Sheet2!$B$1:$B$14,Sheet2!$A$1:$A$14)</f>
        <v>2</v>
      </c>
      <c r="O91" s="22">
        <f>LOOKUP(M91,Sheet2!$B$1:$B$14,Sheet2!$A$1:$A$14)</f>
        <v>3</v>
      </c>
      <c r="P91" s="22" t="str">
        <f t="shared" si="9"/>
        <v/>
      </c>
      <c r="Q91" s="22" t="str">
        <f t="shared" si="10"/>
        <v>County</v>
      </c>
      <c r="R91" s="21" t="s">
        <v>36</v>
      </c>
      <c r="S91" s="21">
        <v>441695.74032554001</v>
      </c>
      <c r="T91" s="28">
        <v>417184.26011402003</v>
      </c>
      <c r="U91" s="29">
        <v>1</v>
      </c>
      <c r="V91" s="23">
        <v>0</v>
      </c>
      <c r="W91" s="23">
        <v>1</v>
      </c>
      <c r="X91" s="23">
        <v>0</v>
      </c>
      <c r="Y91" s="23">
        <v>0</v>
      </c>
      <c r="Z91" s="30">
        <v>0</v>
      </c>
      <c r="AA91" s="32">
        <f t="shared" si="11"/>
        <v>29.17</v>
      </c>
      <c r="AB91" s="19">
        <v>59698</v>
      </c>
    </row>
    <row r="92" spans="1:28" x14ac:dyDescent="0.2">
      <c r="A92" s="31">
        <f t="shared" si="7"/>
        <v>27</v>
      </c>
      <c r="B92" s="24">
        <f t="shared" si="8"/>
        <v>17</v>
      </c>
      <c r="C92" s="26" t="s">
        <v>26</v>
      </c>
      <c r="D92" s="27" t="s">
        <v>150</v>
      </c>
      <c r="E92" s="25" t="s">
        <v>542</v>
      </c>
      <c r="F92" s="22">
        <v>0.90500000000000003</v>
      </c>
      <c r="G92" s="22" t="s">
        <v>543</v>
      </c>
      <c r="H92" s="21">
        <v>2</v>
      </c>
      <c r="I92" s="21">
        <v>3</v>
      </c>
      <c r="J92" s="22" t="s">
        <v>544</v>
      </c>
      <c r="K92" s="22" t="s">
        <v>545</v>
      </c>
      <c r="L92" s="22" t="s">
        <v>48</v>
      </c>
      <c r="M92" s="22" t="s">
        <v>48</v>
      </c>
      <c r="N92" s="22">
        <f>LOOKUP(L92,Sheet2!$B$1:$B$14,Sheet2!$A$1:$A$14)</f>
        <v>3</v>
      </c>
      <c r="O92" s="22">
        <f>LOOKUP(M92,Sheet2!$B$1:$B$14,Sheet2!$A$1:$A$14)</f>
        <v>3</v>
      </c>
      <c r="P92" s="22" t="str">
        <f t="shared" si="9"/>
        <v/>
      </c>
      <c r="Q92" s="22" t="str">
        <f t="shared" si="10"/>
        <v>Municipal</v>
      </c>
      <c r="R92" s="21" t="s">
        <v>36</v>
      </c>
      <c r="S92" s="21">
        <v>337180.92981964001</v>
      </c>
      <c r="T92" s="28">
        <v>356885.54999212001</v>
      </c>
      <c r="U92" s="29">
        <v>1</v>
      </c>
      <c r="V92" s="23">
        <v>0</v>
      </c>
      <c r="W92" s="23">
        <v>1</v>
      </c>
      <c r="X92" s="23">
        <v>0</v>
      </c>
      <c r="Y92" s="23">
        <v>0</v>
      </c>
      <c r="Z92" s="30">
        <v>0</v>
      </c>
      <c r="AA92" s="32">
        <f t="shared" si="11"/>
        <v>29.17</v>
      </c>
      <c r="AB92" s="19">
        <v>5979</v>
      </c>
    </row>
    <row r="93" spans="1:28" x14ac:dyDescent="0.2">
      <c r="A93" s="31">
        <f t="shared" si="7"/>
        <v>27</v>
      </c>
      <c r="B93" s="24">
        <f t="shared" si="8"/>
        <v>17</v>
      </c>
      <c r="C93" s="26" t="s">
        <v>26</v>
      </c>
      <c r="D93" s="27" t="s">
        <v>27</v>
      </c>
      <c r="E93" s="25" t="s">
        <v>554</v>
      </c>
      <c r="F93" s="22">
        <v>0.33400000000000002</v>
      </c>
      <c r="G93" s="22" t="s">
        <v>555</v>
      </c>
      <c r="H93" s="21">
        <v>2</v>
      </c>
      <c r="I93" s="21">
        <v>3</v>
      </c>
      <c r="J93" s="22" t="s">
        <v>556</v>
      </c>
      <c r="K93" s="22" t="s">
        <v>557</v>
      </c>
      <c r="L93" s="22" t="s">
        <v>48</v>
      </c>
      <c r="M93" s="22" t="s">
        <v>48</v>
      </c>
      <c r="N93" s="22">
        <f>LOOKUP(L93,Sheet2!$B$1:$B$14,Sheet2!$A$1:$A$14)</f>
        <v>3</v>
      </c>
      <c r="O93" s="22">
        <f>LOOKUP(M93,Sheet2!$B$1:$B$14,Sheet2!$A$1:$A$14)</f>
        <v>3</v>
      </c>
      <c r="P93" s="22" t="str">
        <f t="shared" si="9"/>
        <v/>
      </c>
      <c r="Q93" s="22" t="str">
        <f t="shared" si="10"/>
        <v>Municipal</v>
      </c>
      <c r="R93" s="21" t="s">
        <v>135</v>
      </c>
      <c r="S93" s="21">
        <v>321685.37021594</v>
      </c>
      <c r="T93" s="28">
        <v>402285.01010628999</v>
      </c>
      <c r="U93" s="29">
        <v>1</v>
      </c>
      <c r="V93" s="23">
        <v>0</v>
      </c>
      <c r="W93" s="23">
        <v>1</v>
      </c>
      <c r="X93" s="23">
        <v>0</v>
      </c>
      <c r="Y93" s="23">
        <v>0</v>
      </c>
      <c r="Z93" s="30">
        <v>0</v>
      </c>
      <c r="AA93" s="32">
        <f t="shared" si="11"/>
        <v>29.17</v>
      </c>
      <c r="AB93" s="19">
        <v>29086</v>
      </c>
    </row>
    <row r="94" spans="1:28" x14ac:dyDescent="0.2">
      <c r="A94" s="31">
        <f t="shared" si="7"/>
        <v>27</v>
      </c>
      <c r="B94" s="24">
        <f t="shared" si="8"/>
        <v>17</v>
      </c>
      <c r="C94" s="26" t="s">
        <v>26</v>
      </c>
      <c r="D94" s="27" t="s">
        <v>27</v>
      </c>
      <c r="E94" s="25" t="s">
        <v>482</v>
      </c>
      <c r="F94" s="22">
        <v>0</v>
      </c>
      <c r="G94" s="22" t="s">
        <v>273</v>
      </c>
      <c r="H94" s="21">
        <v>2</v>
      </c>
      <c r="I94" s="21">
        <v>3</v>
      </c>
      <c r="J94" s="22" t="s">
        <v>483</v>
      </c>
      <c r="K94" s="22" t="s">
        <v>274</v>
      </c>
      <c r="L94" s="22" t="s">
        <v>48</v>
      </c>
      <c r="M94" s="22" t="s">
        <v>48</v>
      </c>
      <c r="N94" s="22">
        <f>LOOKUP(L94,Sheet2!$B$1:$B$14,Sheet2!$A$1:$A$14)</f>
        <v>3</v>
      </c>
      <c r="O94" s="22">
        <f>LOOKUP(M94,Sheet2!$B$1:$B$14,Sheet2!$A$1:$A$14)</f>
        <v>3</v>
      </c>
      <c r="P94" s="22" t="str">
        <f t="shared" si="9"/>
        <v/>
      </c>
      <c r="Q94" s="22" t="str">
        <f t="shared" si="10"/>
        <v>Municipal</v>
      </c>
      <c r="R94" s="21" t="s">
        <v>29</v>
      </c>
      <c r="S94" s="21">
        <v>325293.84996015998</v>
      </c>
      <c r="T94" s="28">
        <v>408245.32015162002</v>
      </c>
      <c r="U94" s="29">
        <v>1</v>
      </c>
      <c r="V94" s="23">
        <v>0</v>
      </c>
      <c r="W94" s="23">
        <v>1</v>
      </c>
      <c r="X94" s="23">
        <v>0</v>
      </c>
      <c r="Y94" s="23">
        <v>0</v>
      </c>
      <c r="Z94" s="30">
        <v>0</v>
      </c>
      <c r="AA94" s="32">
        <f t="shared" si="11"/>
        <v>29.17</v>
      </c>
      <c r="AB94" s="19">
        <v>59916</v>
      </c>
    </row>
    <row r="95" spans="1:28" x14ac:dyDescent="0.2">
      <c r="A95" s="31">
        <f t="shared" si="7"/>
        <v>27</v>
      </c>
      <c r="B95" s="24">
        <f t="shared" si="8"/>
        <v>1</v>
      </c>
      <c r="C95" s="26" t="s">
        <v>114</v>
      </c>
      <c r="D95" s="27" t="s">
        <v>513</v>
      </c>
      <c r="E95" s="25" t="s">
        <v>572</v>
      </c>
      <c r="F95" s="22">
        <v>0.17</v>
      </c>
      <c r="G95" s="22" t="s">
        <v>305</v>
      </c>
      <c r="H95" s="21">
        <v>2</v>
      </c>
      <c r="I95" s="21">
        <v>4</v>
      </c>
      <c r="J95" s="22" t="s">
        <v>575</v>
      </c>
      <c r="K95" s="22" t="s">
        <v>576</v>
      </c>
      <c r="L95" s="22" t="s">
        <v>28</v>
      </c>
      <c r="M95" s="22" t="s">
        <v>28</v>
      </c>
      <c r="N95" s="22">
        <f>LOOKUP(L95,Sheet2!$B$1:$B$14,Sheet2!$A$1:$A$14)</f>
        <v>2</v>
      </c>
      <c r="O95" s="22">
        <f>LOOKUP(M95,Sheet2!$B$1:$B$14,Sheet2!$A$1:$A$14)</f>
        <v>2</v>
      </c>
      <c r="P95" s="22" t="str">
        <f t="shared" si="9"/>
        <v/>
      </c>
      <c r="Q95" s="22" t="str">
        <f t="shared" si="10"/>
        <v>County</v>
      </c>
      <c r="R95" s="21" t="s">
        <v>36</v>
      </c>
      <c r="S95" s="21">
        <v>292170.06004821003</v>
      </c>
      <c r="T95" s="28">
        <v>335317.80975545</v>
      </c>
      <c r="U95" s="29">
        <v>1</v>
      </c>
      <c r="V95" s="23">
        <v>0</v>
      </c>
      <c r="W95" s="23">
        <v>1</v>
      </c>
      <c r="X95" s="23">
        <v>0</v>
      </c>
      <c r="Y95" s="23">
        <v>0</v>
      </c>
      <c r="Z95" s="30">
        <v>0</v>
      </c>
      <c r="AA95" s="32">
        <f t="shared" si="11"/>
        <v>29.17</v>
      </c>
      <c r="AB95" s="19">
        <v>49542</v>
      </c>
    </row>
    <row r="96" spans="1:28" x14ac:dyDescent="0.2">
      <c r="A96" s="31">
        <f t="shared" si="7"/>
        <v>27</v>
      </c>
      <c r="B96" s="24">
        <f t="shared" si="8"/>
        <v>9</v>
      </c>
      <c r="C96" s="26" t="s">
        <v>34</v>
      </c>
      <c r="D96" s="27" t="s">
        <v>239</v>
      </c>
      <c r="E96" s="25" t="s">
        <v>236</v>
      </c>
      <c r="F96" s="22">
        <v>40.32</v>
      </c>
      <c r="G96" s="22" t="s">
        <v>579</v>
      </c>
      <c r="H96" s="21">
        <v>2</v>
      </c>
      <c r="I96" s="21">
        <v>4</v>
      </c>
      <c r="J96" s="22" t="s">
        <v>238</v>
      </c>
      <c r="K96" s="22" t="s">
        <v>580</v>
      </c>
      <c r="L96" s="22" t="s">
        <v>28</v>
      </c>
      <c r="M96" s="22" t="s">
        <v>28</v>
      </c>
      <c r="N96" s="22">
        <f>LOOKUP(L96,Sheet2!$B$1:$B$14,Sheet2!$A$1:$A$14)</f>
        <v>2</v>
      </c>
      <c r="O96" s="22">
        <f>LOOKUP(M96,Sheet2!$B$1:$B$14,Sheet2!$A$1:$A$14)</f>
        <v>2</v>
      </c>
      <c r="P96" s="22" t="str">
        <f t="shared" si="9"/>
        <v/>
      </c>
      <c r="Q96" s="22" t="str">
        <f t="shared" si="10"/>
        <v>County</v>
      </c>
      <c r="R96" s="21" t="s">
        <v>36</v>
      </c>
      <c r="S96" s="21">
        <v>459353.22985924</v>
      </c>
      <c r="T96" s="28">
        <v>537202.69991730002</v>
      </c>
      <c r="U96" s="29">
        <v>1</v>
      </c>
      <c r="V96" s="23">
        <v>0</v>
      </c>
      <c r="W96" s="23">
        <v>1</v>
      </c>
      <c r="X96" s="23">
        <v>0</v>
      </c>
      <c r="Y96" s="23">
        <v>0</v>
      </c>
      <c r="Z96" s="30">
        <v>0</v>
      </c>
      <c r="AA96" s="32">
        <f t="shared" si="11"/>
        <v>29.17</v>
      </c>
      <c r="AB96" s="19">
        <v>58245</v>
      </c>
    </row>
    <row r="97" spans="1:28" x14ac:dyDescent="0.2">
      <c r="A97" s="31">
        <f t="shared" si="7"/>
        <v>27</v>
      </c>
      <c r="B97" s="24">
        <f t="shared" si="8"/>
        <v>9</v>
      </c>
      <c r="C97" s="26" t="s">
        <v>34</v>
      </c>
      <c r="D97" s="27" t="s">
        <v>35</v>
      </c>
      <c r="E97" s="25" t="s">
        <v>87</v>
      </c>
      <c r="F97" s="22">
        <v>2.1720000000000002</v>
      </c>
      <c r="G97" s="22" t="s">
        <v>425</v>
      </c>
      <c r="H97" s="21">
        <v>2</v>
      </c>
      <c r="I97" s="21">
        <v>4</v>
      </c>
      <c r="J97" s="22" t="s">
        <v>89</v>
      </c>
      <c r="K97" s="22" t="s">
        <v>426</v>
      </c>
      <c r="L97" s="22" t="s">
        <v>48</v>
      </c>
      <c r="M97" s="22" t="s">
        <v>48</v>
      </c>
      <c r="N97" s="22">
        <f>LOOKUP(L97,Sheet2!$B$1:$B$14,Sheet2!$A$1:$A$14)</f>
        <v>3</v>
      </c>
      <c r="O97" s="22">
        <f>LOOKUP(M97,Sheet2!$B$1:$B$14,Sheet2!$A$1:$A$14)</f>
        <v>3</v>
      </c>
      <c r="P97" s="22" t="str">
        <f t="shared" si="9"/>
        <v/>
      </c>
      <c r="Q97" s="22" t="str">
        <f t="shared" si="10"/>
        <v>Municipal</v>
      </c>
      <c r="R97" s="21" t="s">
        <v>36</v>
      </c>
      <c r="S97" s="21">
        <v>425040.44015506998</v>
      </c>
      <c r="T97" s="28">
        <v>499566.27994591999</v>
      </c>
      <c r="U97" s="29">
        <v>1</v>
      </c>
      <c r="V97" s="23">
        <v>0</v>
      </c>
      <c r="W97" s="23">
        <v>1</v>
      </c>
      <c r="X97" s="23">
        <v>0</v>
      </c>
      <c r="Y97" s="23">
        <v>0</v>
      </c>
      <c r="Z97" s="30">
        <v>0</v>
      </c>
      <c r="AA97" s="32">
        <f t="shared" si="11"/>
        <v>29.17</v>
      </c>
      <c r="AB97" s="19">
        <v>11740</v>
      </c>
    </row>
    <row r="98" spans="1:28" x14ac:dyDescent="0.2">
      <c r="A98" s="31">
        <f t="shared" si="7"/>
        <v>27</v>
      </c>
      <c r="B98" s="24">
        <f t="shared" si="8"/>
        <v>9</v>
      </c>
      <c r="C98" s="26" t="s">
        <v>34</v>
      </c>
      <c r="D98" s="27" t="s">
        <v>379</v>
      </c>
      <c r="E98" s="25" t="s">
        <v>540</v>
      </c>
      <c r="F98" s="22">
        <v>7.0000000000000007E-2</v>
      </c>
      <c r="G98" s="22" t="s">
        <v>582</v>
      </c>
      <c r="H98" s="21">
        <v>2</v>
      </c>
      <c r="I98" s="21">
        <v>4</v>
      </c>
      <c r="J98" s="22" t="s">
        <v>541</v>
      </c>
      <c r="K98" s="22" t="s">
        <v>583</v>
      </c>
      <c r="L98" s="22" t="s">
        <v>48</v>
      </c>
      <c r="M98" s="22" t="s">
        <v>48</v>
      </c>
      <c r="N98" s="22">
        <f>LOOKUP(L98,Sheet2!$B$1:$B$14,Sheet2!$A$1:$A$14)</f>
        <v>3</v>
      </c>
      <c r="O98" s="22">
        <f>LOOKUP(M98,Sheet2!$B$1:$B$14,Sheet2!$A$1:$A$14)</f>
        <v>3</v>
      </c>
      <c r="P98" s="22" t="str">
        <f t="shared" si="9"/>
        <v/>
      </c>
      <c r="Q98" s="22" t="str">
        <f t="shared" si="10"/>
        <v>Municipal</v>
      </c>
      <c r="R98" s="21" t="s">
        <v>29</v>
      </c>
      <c r="S98" s="21">
        <v>451747.53017341997</v>
      </c>
      <c r="T98" s="28">
        <v>556568.99999140005</v>
      </c>
      <c r="U98" s="29">
        <v>1</v>
      </c>
      <c r="V98" s="23">
        <v>0</v>
      </c>
      <c r="W98" s="23">
        <v>1</v>
      </c>
      <c r="X98" s="23">
        <v>0</v>
      </c>
      <c r="Y98" s="23">
        <v>0</v>
      </c>
      <c r="Z98" s="30">
        <v>0</v>
      </c>
      <c r="AA98" s="32">
        <f t="shared" si="11"/>
        <v>29.17</v>
      </c>
      <c r="AB98" s="19">
        <v>59827</v>
      </c>
    </row>
    <row r="99" spans="1:28" x14ac:dyDescent="0.2">
      <c r="A99" s="31">
        <f t="shared" si="7"/>
        <v>27</v>
      </c>
      <c r="B99" s="24">
        <f t="shared" si="8"/>
        <v>17</v>
      </c>
      <c r="C99" s="26" t="s">
        <v>26</v>
      </c>
      <c r="D99" s="27" t="s">
        <v>431</v>
      </c>
      <c r="E99" s="25" t="s">
        <v>508</v>
      </c>
      <c r="F99" s="22">
        <v>0.17100000000000001</v>
      </c>
      <c r="G99" s="22" t="s">
        <v>584</v>
      </c>
      <c r="H99" s="21">
        <v>2</v>
      </c>
      <c r="I99" s="21">
        <v>4</v>
      </c>
      <c r="J99" s="22" t="s">
        <v>509</v>
      </c>
      <c r="K99" s="22" t="s">
        <v>585</v>
      </c>
      <c r="L99" s="22" t="s">
        <v>28</v>
      </c>
      <c r="M99" s="22" t="s">
        <v>48</v>
      </c>
      <c r="N99" s="22">
        <f>LOOKUP(L99,Sheet2!$B$1:$B$14,Sheet2!$A$1:$A$14)</f>
        <v>2</v>
      </c>
      <c r="O99" s="22">
        <f>LOOKUP(M99,Sheet2!$B$1:$B$14,Sheet2!$A$1:$A$14)</f>
        <v>3</v>
      </c>
      <c r="P99" s="22" t="str">
        <f t="shared" si="9"/>
        <v/>
      </c>
      <c r="Q99" s="22" t="str">
        <f t="shared" si="10"/>
        <v>County</v>
      </c>
      <c r="R99" s="21" t="s">
        <v>36</v>
      </c>
      <c r="S99" s="21">
        <v>347692.06990057998</v>
      </c>
      <c r="T99" s="28">
        <v>326244.11031346</v>
      </c>
      <c r="U99" s="29">
        <v>1</v>
      </c>
      <c r="V99" s="23">
        <v>0</v>
      </c>
      <c r="W99" s="23">
        <v>1</v>
      </c>
      <c r="X99" s="23">
        <v>0</v>
      </c>
      <c r="Y99" s="23">
        <v>0</v>
      </c>
      <c r="Z99" s="30">
        <v>0</v>
      </c>
      <c r="AA99" s="32">
        <f t="shared" si="11"/>
        <v>29.17</v>
      </c>
      <c r="AB99" s="19">
        <v>50041</v>
      </c>
    </row>
    <row r="100" spans="1:28" x14ac:dyDescent="0.2">
      <c r="A100" s="31">
        <f t="shared" si="7"/>
        <v>27</v>
      </c>
      <c r="B100" s="24">
        <f t="shared" si="8"/>
        <v>17</v>
      </c>
      <c r="C100" s="26" t="s">
        <v>26</v>
      </c>
      <c r="D100" s="27" t="s">
        <v>150</v>
      </c>
      <c r="E100" s="25" t="s">
        <v>146</v>
      </c>
      <c r="F100" s="22">
        <v>5.657</v>
      </c>
      <c r="G100" s="22" t="s">
        <v>510</v>
      </c>
      <c r="H100" s="21">
        <v>3</v>
      </c>
      <c r="I100" s="21">
        <v>4</v>
      </c>
      <c r="J100" s="22" t="s">
        <v>148</v>
      </c>
      <c r="K100" s="22" t="s">
        <v>511</v>
      </c>
      <c r="L100" s="22" t="s">
        <v>28</v>
      </c>
      <c r="M100" s="22" t="s">
        <v>48</v>
      </c>
      <c r="N100" s="22">
        <f>LOOKUP(L100,Sheet2!$B$1:$B$14,Sheet2!$A$1:$A$14)</f>
        <v>2</v>
      </c>
      <c r="O100" s="22">
        <f>LOOKUP(M100,Sheet2!$B$1:$B$14,Sheet2!$A$1:$A$14)</f>
        <v>3</v>
      </c>
      <c r="P100" s="22" t="str">
        <f t="shared" si="9"/>
        <v/>
      </c>
      <c r="Q100" s="22" t="str">
        <f t="shared" si="10"/>
        <v>County</v>
      </c>
      <c r="R100" s="21" t="s">
        <v>36</v>
      </c>
      <c r="S100" s="21">
        <v>342470.50995251001</v>
      </c>
      <c r="T100" s="28">
        <v>353884.65996796999</v>
      </c>
      <c r="U100" s="29">
        <v>1</v>
      </c>
      <c r="V100" s="23">
        <v>0</v>
      </c>
      <c r="W100" s="23">
        <v>1</v>
      </c>
      <c r="X100" s="23">
        <v>0</v>
      </c>
      <c r="Y100" s="23">
        <v>0</v>
      </c>
      <c r="Z100" s="30">
        <v>0</v>
      </c>
      <c r="AA100" s="32">
        <f t="shared" si="11"/>
        <v>29.17</v>
      </c>
      <c r="AB100" s="19">
        <v>26134</v>
      </c>
    </row>
    <row r="101" spans="1:28" x14ac:dyDescent="0.2">
      <c r="A101" s="31">
        <f t="shared" si="7"/>
        <v>27</v>
      </c>
      <c r="B101" s="24">
        <f t="shared" si="8"/>
        <v>17</v>
      </c>
      <c r="C101" s="26" t="s">
        <v>26</v>
      </c>
      <c r="D101" s="27" t="s">
        <v>399</v>
      </c>
      <c r="E101" s="25" t="s">
        <v>395</v>
      </c>
      <c r="F101" s="22">
        <v>2.7839999999999998</v>
      </c>
      <c r="G101" s="22" t="s">
        <v>586</v>
      </c>
      <c r="H101" s="21">
        <v>3</v>
      </c>
      <c r="I101" s="21">
        <v>4</v>
      </c>
      <c r="J101" s="22" t="s">
        <v>397</v>
      </c>
      <c r="K101" s="22" t="s">
        <v>587</v>
      </c>
      <c r="L101" s="22" t="s">
        <v>28</v>
      </c>
      <c r="M101" s="22" t="s">
        <v>48</v>
      </c>
      <c r="N101" s="22">
        <f>LOOKUP(L101,Sheet2!$B$1:$B$14,Sheet2!$A$1:$A$14)</f>
        <v>2</v>
      </c>
      <c r="O101" s="22">
        <f>LOOKUP(M101,Sheet2!$B$1:$B$14,Sheet2!$A$1:$A$14)</f>
        <v>3</v>
      </c>
      <c r="P101" s="22" t="str">
        <f t="shared" si="9"/>
        <v/>
      </c>
      <c r="Q101" s="22" t="str">
        <f t="shared" si="10"/>
        <v>County</v>
      </c>
      <c r="R101" s="21" t="s">
        <v>36</v>
      </c>
      <c r="S101" s="21">
        <v>332876.45000745001</v>
      </c>
      <c r="T101" s="28">
        <v>376630.39021569001</v>
      </c>
      <c r="U101" s="29">
        <v>1</v>
      </c>
      <c r="V101" s="23">
        <v>0</v>
      </c>
      <c r="W101" s="23">
        <v>1</v>
      </c>
      <c r="X101" s="23">
        <v>0</v>
      </c>
      <c r="Y101" s="23">
        <v>0</v>
      </c>
      <c r="Z101" s="30">
        <v>0</v>
      </c>
      <c r="AA101" s="32">
        <f t="shared" si="11"/>
        <v>29.17</v>
      </c>
      <c r="AB101" s="19">
        <v>7296</v>
      </c>
    </row>
    <row r="102" spans="1:28" x14ac:dyDescent="0.2">
      <c r="A102" s="31">
        <f t="shared" si="7"/>
        <v>27</v>
      </c>
      <c r="B102" s="24">
        <f t="shared" si="8"/>
        <v>17</v>
      </c>
      <c r="C102" s="26" t="s">
        <v>26</v>
      </c>
      <c r="D102" s="27" t="s">
        <v>321</v>
      </c>
      <c r="E102" s="25" t="s">
        <v>429</v>
      </c>
      <c r="F102" s="22">
        <v>3.9279999999999999</v>
      </c>
      <c r="G102" s="22" t="s">
        <v>464</v>
      </c>
      <c r="H102" s="21">
        <v>2</v>
      </c>
      <c r="I102" s="21">
        <v>4</v>
      </c>
      <c r="J102" s="22" t="s">
        <v>430</v>
      </c>
      <c r="K102" s="22" t="s">
        <v>465</v>
      </c>
      <c r="L102" s="22" t="s">
        <v>28</v>
      </c>
      <c r="M102" s="22" t="s">
        <v>28</v>
      </c>
      <c r="N102" s="22">
        <f>LOOKUP(L102,Sheet2!$B$1:$B$14,Sheet2!$A$1:$A$14)</f>
        <v>2</v>
      </c>
      <c r="O102" s="22">
        <f>LOOKUP(M102,Sheet2!$B$1:$B$14,Sheet2!$A$1:$A$14)</f>
        <v>2</v>
      </c>
      <c r="P102" s="22" t="str">
        <f t="shared" si="9"/>
        <v/>
      </c>
      <c r="Q102" s="22" t="str">
        <f t="shared" si="10"/>
        <v>County</v>
      </c>
      <c r="R102" s="21" t="s">
        <v>36</v>
      </c>
      <c r="S102" s="21">
        <v>364092.94972208003</v>
      </c>
      <c r="T102" s="28">
        <v>379577.86980227998</v>
      </c>
      <c r="U102" s="29">
        <v>1</v>
      </c>
      <c r="V102" s="23">
        <v>0</v>
      </c>
      <c r="W102" s="23">
        <v>1</v>
      </c>
      <c r="X102" s="23">
        <v>0</v>
      </c>
      <c r="Y102" s="23">
        <v>0</v>
      </c>
      <c r="Z102" s="30">
        <v>0</v>
      </c>
      <c r="AA102" s="32">
        <f t="shared" si="11"/>
        <v>29.17</v>
      </c>
      <c r="AB102" s="19">
        <v>51824</v>
      </c>
    </row>
    <row r="103" spans="1:28" x14ac:dyDescent="0.2">
      <c r="A103" s="31">
        <f t="shared" si="7"/>
        <v>27</v>
      </c>
      <c r="B103" s="24">
        <f t="shared" si="8"/>
        <v>9</v>
      </c>
      <c r="C103" s="26" t="s">
        <v>34</v>
      </c>
      <c r="D103" s="27" t="s">
        <v>503</v>
      </c>
      <c r="E103" s="25" t="s">
        <v>589</v>
      </c>
      <c r="F103" s="22">
        <v>1.732</v>
      </c>
      <c r="G103" s="22" t="s">
        <v>590</v>
      </c>
      <c r="H103" s="21">
        <v>3</v>
      </c>
      <c r="I103" s="21">
        <v>4</v>
      </c>
      <c r="J103" s="22" t="s">
        <v>591</v>
      </c>
      <c r="K103" s="22" t="s">
        <v>592</v>
      </c>
      <c r="L103" s="22" t="s">
        <v>48</v>
      </c>
      <c r="M103" s="22" t="s">
        <v>48</v>
      </c>
      <c r="N103" s="22">
        <f>LOOKUP(L103,Sheet2!$B$1:$B$14,Sheet2!$A$1:$A$14)</f>
        <v>3</v>
      </c>
      <c r="O103" s="22">
        <f>LOOKUP(M103,Sheet2!$B$1:$B$14,Sheet2!$A$1:$A$14)</f>
        <v>3</v>
      </c>
      <c r="P103" s="22" t="str">
        <f t="shared" si="9"/>
        <v/>
      </c>
      <c r="Q103" s="22" t="str">
        <f t="shared" si="10"/>
        <v>Municipal</v>
      </c>
      <c r="R103" s="21" t="s">
        <v>36</v>
      </c>
      <c r="S103" s="21">
        <v>456081.01009641</v>
      </c>
      <c r="T103" s="28">
        <v>508953.46016920998</v>
      </c>
      <c r="U103" s="29">
        <v>1</v>
      </c>
      <c r="V103" s="23">
        <v>0</v>
      </c>
      <c r="W103" s="23">
        <v>1</v>
      </c>
      <c r="X103" s="23">
        <v>0</v>
      </c>
      <c r="Y103" s="23">
        <v>0</v>
      </c>
      <c r="Z103" s="30">
        <v>0</v>
      </c>
      <c r="AA103" s="32">
        <f t="shared" si="11"/>
        <v>29.17</v>
      </c>
      <c r="AB103" s="19">
        <v>51743</v>
      </c>
    </row>
    <row r="104" spans="1:28" x14ac:dyDescent="0.2">
      <c r="A104" s="31">
        <f t="shared" si="7"/>
        <v>27</v>
      </c>
      <c r="B104" s="24">
        <f t="shared" si="8"/>
        <v>17</v>
      </c>
      <c r="C104" s="26" t="s">
        <v>26</v>
      </c>
      <c r="D104" s="27" t="s">
        <v>440</v>
      </c>
      <c r="E104" s="25" t="s">
        <v>277</v>
      </c>
      <c r="F104" s="22">
        <v>3.1139999999999999</v>
      </c>
      <c r="G104" s="22" t="s">
        <v>593</v>
      </c>
      <c r="H104" s="21">
        <v>2</v>
      </c>
      <c r="I104" s="21">
        <v>3</v>
      </c>
      <c r="J104" s="22" t="s">
        <v>279</v>
      </c>
      <c r="K104" s="22" t="s">
        <v>594</v>
      </c>
      <c r="L104" s="22" t="s">
        <v>28</v>
      </c>
      <c r="M104" s="22" t="s">
        <v>48</v>
      </c>
      <c r="N104" s="22">
        <f>LOOKUP(L104,Sheet2!$B$1:$B$14,Sheet2!$A$1:$A$14)</f>
        <v>2</v>
      </c>
      <c r="O104" s="22">
        <f>LOOKUP(M104,Sheet2!$B$1:$B$14,Sheet2!$A$1:$A$14)</f>
        <v>3</v>
      </c>
      <c r="P104" s="22" t="str">
        <f t="shared" si="9"/>
        <v/>
      </c>
      <c r="Q104" s="22" t="str">
        <f t="shared" si="10"/>
        <v>County</v>
      </c>
      <c r="R104" s="21" t="s">
        <v>36</v>
      </c>
      <c r="S104" s="21">
        <v>333238.67025302001</v>
      </c>
      <c r="T104" s="28">
        <v>369292.91002913</v>
      </c>
      <c r="U104" s="29">
        <v>1</v>
      </c>
      <c r="V104" s="23">
        <v>0</v>
      </c>
      <c r="W104" s="23">
        <v>1</v>
      </c>
      <c r="X104" s="23">
        <v>0</v>
      </c>
      <c r="Y104" s="23">
        <v>0</v>
      </c>
      <c r="Z104" s="30">
        <v>0</v>
      </c>
      <c r="AA104" s="32">
        <f t="shared" si="11"/>
        <v>29.17</v>
      </c>
      <c r="AB104" s="19">
        <v>86429</v>
      </c>
    </row>
    <row r="105" spans="1:28" x14ac:dyDescent="0.2">
      <c r="A105" s="31">
        <f t="shared" si="7"/>
        <v>27</v>
      </c>
      <c r="B105" s="24">
        <f t="shared" si="8"/>
        <v>17</v>
      </c>
      <c r="C105" s="26" t="s">
        <v>26</v>
      </c>
      <c r="D105" s="27" t="s">
        <v>27</v>
      </c>
      <c r="E105" s="25" t="s">
        <v>595</v>
      </c>
      <c r="F105" s="22">
        <v>0.28999999999999998</v>
      </c>
      <c r="G105" s="22" t="s">
        <v>596</v>
      </c>
      <c r="H105" s="21">
        <v>2</v>
      </c>
      <c r="I105" s="21">
        <v>3</v>
      </c>
      <c r="J105" s="22" t="s">
        <v>597</v>
      </c>
      <c r="K105" s="22" t="s">
        <v>598</v>
      </c>
      <c r="L105" s="22" t="s">
        <v>48</v>
      </c>
      <c r="M105" s="22" t="s">
        <v>48</v>
      </c>
      <c r="N105" s="22">
        <f>LOOKUP(L105,Sheet2!$B$1:$B$14,Sheet2!$A$1:$A$14)</f>
        <v>3</v>
      </c>
      <c r="O105" s="22">
        <f>LOOKUP(M105,Sheet2!$B$1:$B$14,Sheet2!$A$1:$A$14)</f>
        <v>3</v>
      </c>
      <c r="P105" s="22" t="str">
        <f t="shared" si="9"/>
        <v/>
      </c>
      <c r="Q105" s="22" t="str">
        <f t="shared" si="10"/>
        <v>Municipal</v>
      </c>
      <c r="R105" s="21" t="s">
        <v>29</v>
      </c>
      <c r="S105" s="21">
        <v>324836.06002911</v>
      </c>
      <c r="T105" s="28">
        <v>400616.25005248003</v>
      </c>
      <c r="U105" s="29">
        <v>1</v>
      </c>
      <c r="V105" s="23">
        <v>0</v>
      </c>
      <c r="W105" s="23">
        <v>1</v>
      </c>
      <c r="X105" s="23">
        <v>0</v>
      </c>
      <c r="Y105" s="23">
        <v>0</v>
      </c>
      <c r="Z105" s="30">
        <v>0</v>
      </c>
      <c r="AA105" s="32">
        <f t="shared" si="11"/>
        <v>29.17</v>
      </c>
      <c r="AB105" s="19">
        <v>13733</v>
      </c>
    </row>
    <row r="106" spans="1:28" x14ac:dyDescent="0.2">
      <c r="A106" s="31">
        <f t="shared" si="7"/>
        <v>27</v>
      </c>
      <c r="B106" s="24">
        <f t="shared" si="8"/>
        <v>9</v>
      </c>
      <c r="C106" s="26" t="s">
        <v>34</v>
      </c>
      <c r="D106" s="27" t="s">
        <v>379</v>
      </c>
      <c r="E106" s="25" t="s">
        <v>599</v>
      </c>
      <c r="F106" s="22">
        <v>0.442</v>
      </c>
      <c r="G106" s="22" t="s">
        <v>600</v>
      </c>
      <c r="H106" s="21">
        <v>2</v>
      </c>
      <c r="I106" s="21">
        <v>4</v>
      </c>
      <c r="J106" s="22" t="s">
        <v>601</v>
      </c>
      <c r="K106" s="22" t="s">
        <v>602</v>
      </c>
      <c r="L106" s="22" t="s">
        <v>48</v>
      </c>
      <c r="M106" s="22" t="s">
        <v>48</v>
      </c>
      <c r="N106" s="22">
        <f>LOOKUP(L106,Sheet2!$B$1:$B$14,Sheet2!$A$1:$A$14)</f>
        <v>3</v>
      </c>
      <c r="O106" s="22">
        <f>LOOKUP(M106,Sheet2!$B$1:$B$14,Sheet2!$A$1:$A$14)</f>
        <v>3</v>
      </c>
      <c r="P106" s="22" t="str">
        <f t="shared" si="9"/>
        <v/>
      </c>
      <c r="Q106" s="22" t="str">
        <f t="shared" si="10"/>
        <v>Municipal</v>
      </c>
      <c r="R106" s="21" t="s">
        <v>29</v>
      </c>
      <c r="S106" s="21">
        <v>446182.11991238</v>
      </c>
      <c r="T106" s="28">
        <v>554668.84019718994</v>
      </c>
      <c r="U106" s="29">
        <v>1</v>
      </c>
      <c r="V106" s="23">
        <v>0</v>
      </c>
      <c r="W106" s="23">
        <v>1</v>
      </c>
      <c r="X106" s="23">
        <v>0</v>
      </c>
      <c r="Y106" s="23">
        <v>0</v>
      </c>
      <c r="Z106" s="30">
        <v>0</v>
      </c>
      <c r="AA106" s="32">
        <f t="shared" si="11"/>
        <v>29.17</v>
      </c>
      <c r="AB106" s="19">
        <v>15277</v>
      </c>
    </row>
    <row r="107" spans="1:28" x14ac:dyDescent="0.2">
      <c r="A107" s="31">
        <f t="shared" si="7"/>
        <v>27</v>
      </c>
      <c r="B107" s="24">
        <f t="shared" si="8"/>
        <v>9</v>
      </c>
      <c r="C107" s="26" t="s">
        <v>34</v>
      </c>
      <c r="D107" s="27" t="s">
        <v>35</v>
      </c>
      <c r="E107" s="25" t="s">
        <v>389</v>
      </c>
      <c r="F107" s="22">
        <v>43.83</v>
      </c>
      <c r="G107" s="22" t="s">
        <v>100</v>
      </c>
      <c r="H107" s="21">
        <v>2</v>
      </c>
      <c r="I107" s="21">
        <v>4</v>
      </c>
      <c r="J107" s="22" t="s">
        <v>390</v>
      </c>
      <c r="K107" s="22" t="s">
        <v>101</v>
      </c>
      <c r="L107" s="22" t="s">
        <v>48</v>
      </c>
      <c r="M107" s="22" t="s">
        <v>48</v>
      </c>
      <c r="N107" s="22">
        <f>LOOKUP(L107,Sheet2!$B$1:$B$14,Sheet2!$A$1:$A$14)</f>
        <v>3</v>
      </c>
      <c r="O107" s="22">
        <f>LOOKUP(M107,Sheet2!$B$1:$B$14,Sheet2!$A$1:$A$14)</f>
        <v>3</v>
      </c>
      <c r="P107" s="22" t="str">
        <f t="shared" si="9"/>
        <v/>
      </c>
      <c r="Q107" s="22" t="str">
        <f t="shared" si="10"/>
        <v>Municipal</v>
      </c>
      <c r="R107" s="21" t="s">
        <v>36</v>
      </c>
      <c r="S107" s="21">
        <v>419359.37018659001</v>
      </c>
      <c r="T107" s="28">
        <v>509573.74996162998</v>
      </c>
      <c r="U107" s="29">
        <v>1</v>
      </c>
      <c r="V107" s="23">
        <v>0</v>
      </c>
      <c r="W107" s="23">
        <v>1</v>
      </c>
      <c r="X107" s="23">
        <v>0</v>
      </c>
      <c r="Y107" s="23">
        <v>0</v>
      </c>
      <c r="Z107" s="30">
        <v>0</v>
      </c>
      <c r="AA107" s="32">
        <f t="shared" si="11"/>
        <v>29.17</v>
      </c>
      <c r="AB107" s="19">
        <v>15282</v>
      </c>
    </row>
    <row r="108" spans="1:28" x14ac:dyDescent="0.2">
      <c r="A108" s="31">
        <f t="shared" si="7"/>
        <v>27</v>
      </c>
      <c r="B108" s="24">
        <f t="shared" si="8"/>
        <v>17</v>
      </c>
      <c r="C108" s="26" t="s">
        <v>26</v>
      </c>
      <c r="D108" s="27" t="s">
        <v>27</v>
      </c>
      <c r="E108" s="25" t="s">
        <v>481</v>
      </c>
      <c r="F108" s="22">
        <v>0.98699999999999999</v>
      </c>
      <c r="G108" s="22" t="s">
        <v>570</v>
      </c>
      <c r="H108" s="21">
        <v>2</v>
      </c>
      <c r="I108" s="21">
        <v>3</v>
      </c>
      <c r="J108" s="22" t="s">
        <v>604</v>
      </c>
      <c r="K108" s="22" t="s">
        <v>571</v>
      </c>
      <c r="L108" s="22" t="s">
        <v>48</v>
      </c>
      <c r="M108" s="22" t="s">
        <v>48</v>
      </c>
      <c r="N108" s="22">
        <f>LOOKUP(L108,Sheet2!$B$1:$B$14,Sheet2!$A$1:$A$14)</f>
        <v>3</v>
      </c>
      <c r="O108" s="22">
        <f>LOOKUP(M108,Sheet2!$B$1:$B$14,Sheet2!$A$1:$A$14)</f>
        <v>3</v>
      </c>
      <c r="P108" s="22" t="str">
        <f t="shared" si="9"/>
        <v/>
      </c>
      <c r="Q108" s="22" t="str">
        <f t="shared" si="10"/>
        <v>Municipal</v>
      </c>
      <c r="R108" s="21" t="s">
        <v>36</v>
      </c>
      <c r="S108" s="21">
        <v>316973.75997647998</v>
      </c>
      <c r="T108" s="28">
        <v>404372.19021236</v>
      </c>
      <c r="U108" s="29">
        <v>1</v>
      </c>
      <c r="V108" s="23">
        <v>0</v>
      </c>
      <c r="W108" s="23">
        <v>1</v>
      </c>
      <c r="X108" s="23">
        <v>0</v>
      </c>
      <c r="Y108" s="23">
        <v>0</v>
      </c>
      <c r="Z108" s="30">
        <v>0</v>
      </c>
      <c r="AA108" s="32">
        <f t="shared" si="11"/>
        <v>29.17</v>
      </c>
      <c r="AB108" s="19">
        <v>76974</v>
      </c>
    </row>
    <row r="109" spans="1:28" x14ac:dyDescent="0.2">
      <c r="A109" s="31">
        <f t="shared" si="7"/>
        <v>27</v>
      </c>
      <c r="B109" s="24">
        <f t="shared" si="8"/>
        <v>9</v>
      </c>
      <c r="C109" s="26" t="s">
        <v>34</v>
      </c>
      <c r="D109" s="27" t="s">
        <v>108</v>
      </c>
      <c r="E109" s="25" t="s">
        <v>106</v>
      </c>
      <c r="F109" s="22">
        <v>9.8000000000000004E-2</v>
      </c>
      <c r="G109" s="22" t="s">
        <v>610</v>
      </c>
      <c r="H109" s="21">
        <v>2</v>
      </c>
      <c r="I109" s="21">
        <v>4</v>
      </c>
      <c r="J109" s="22" t="s">
        <v>107</v>
      </c>
      <c r="K109" s="22" t="s">
        <v>611</v>
      </c>
      <c r="L109" s="22" t="s">
        <v>48</v>
      </c>
      <c r="M109" s="22" t="s">
        <v>48</v>
      </c>
      <c r="N109" s="22">
        <f>LOOKUP(L109,Sheet2!$B$1:$B$14,Sheet2!$A$1:$A$14)</f>
        <v>3</v>
      </c>
      <c r="O109" s="22">
        <f>LOOKUP(M109,Sheet2!$B$1:$B$14,Sheet2!$A$1:$A$14)</f>
        <v>3</v>
      </c>
      <c r="P109" s="22" t="str">
        <f t="shared" si="9"/>
        <v/>
      </c>
      <c r="Q109" s="22" t="str">
        <f t="shared" si="10"/>
        <v>Municipal</v>
      </c>
      <c r="R109" s="21" t="s">
        <v>36</v>
      </c>
      <c r="S109" s="21">
        <v>429047.31989053998</v>
      </c>
      <c r="T109" s="28">
        <v>495743.24032192002</v>
      </c>
      <c r="U109" s="29">
        <v>1</v>
      </c>
      <c r="V109" s="23">
        <v>0</v>
      </c>
      <c r="W109" s="23">
        <v>1</v>
      </c>
      <c r="X109" s="23">
        <v>0</v>
      </c>
      <c r="Y109" s="23">
        <v>0</v>
      </c>
      <c r="Z109" s="30">
        <v>0</v>
      </c>
      <c r="AA109" s="32">
        <f t="shared" si="11"/>
        <v>29.17</v>
      </c>
      <c r="AB109" s="19">
        <v>54067</v>
      </c>
    </row>
    <row r="110" spans="1:28" x14ac:dyDescent="0.2">
      <c r="A110" s="31">
        <f t="shared" si="7"/>
        <v>27</v>
      </c>
      <c r="B110" s="24">
        <f t="shared" si="8"/>
        <v>9</v>
      </c>
      <c r="C110" s="26" t="s">
        <v>34</v>
      </c>
      <c r="D110" s="27" t="s">
        <v>35</v>
      </c>
      <c r="E110" s="25" t="s">
        <v>30</v>
      </c>
      <c r="F110" s="22">
        <v>0.14199999999999999</v>
      </c>
      <c r="G110" s="22" t="s">
        <v>612</v>
      </c>
      <c r="H110" s="21">
        <v>2</v>
      </c>
      <c r="I110" s="21">
        <v>4</v>
      </c>
      <c r="J110" s="22" t="s">
        <v>32</v>
      </c>
      <c r="K110" s="22" t="s">
        <v>588</v>
      </c>
      <c r="L110" s="22" t="s">
        <v>28</v>
      </c>
      <c r="M110" s="22" t="s">
        <v>29</v>
      </c>
      <c r="N110" s="22">
        <f>LOOKUP(L110,Sheet2!$B$1:$B$14,Sheet2!$A$1:$A$14)</f>
        <v>2</v>
      </c>
      <c r="O110" s="22">
        <f>LOOKUP(M110,Sheet2!$B$1:$B$14,Sheet2!$A$1:$A$14)</f>
        <v>13</v>
      </c>
      <c r="P110" s="22" t="str">
        <f t="shared" si="9"/>
        <v/>
      </c>
      <c r="Q110" s="22" t="str">
        <f t="shared" si="10"/>
        <v>County</v>
      </c>
      <c r="R110" s="21" t="s">
        <v>29</v>
      </c>
      <c r="S110" s="21">
        <v>420487.95005831</v>
      </c>
      <c r="T110" s="28">
        <v>502799.99009057001</v>
      </c>
      <c r="U110" s="29">
        <v>1</v>
      </c>
      <c r="V110" s="23">
        <v>0</v>
      </c>
      <c r="W110" s="23">
        <v>1</v>
      </c>
      <c r="X110" s="23">
        <v>0</v>
      </c>
      <c r="Y110" s="23">
        <v>0</v>
      </c>
      <c r="Z110" s="30">
        <v>0</v>
      </c>
      <c r="AA110" s="32">
        <f t="shared" si="11"/>
        <v>29.17</v>
      </c>
      <c r="AB110" s="19">
        <v>10743</v>
      </c>
    </row>
    <row r="111" spans="1:28" x14ac:dyDescent="0.2">
      <c r="A111" s="31">
        <f t="shared" si="7"/>
        <v>27</v>
      </c>
      <c r="B111" s="24">
        <f t="shared" si="8"/>
        <v>17</v>
      </c>
      <c r="C111" s="26" t="s">
        <v>26</v>
      </c>
      <c r="D111" s="27" t="s">
        <v>431</v>
      </c>
      <c r="E111" s="25" t="s">
        <v>344</v>
      </c>
      <c r="F111" s="22">
        <v>2.2370000000000001</v>
      </c>
      <c r="G111" s="22" t="s">
        <v>614</v>
      </c>
      <c r="H111" s="21">
        <v>2</v>
      </c>
      <c r="I111" s="21">
        <v>4</v>
      </c>
      <c r="J111" s="22" t="s">
        <v>346</v>
      </c>
      <c r="K111" s="22" t="s">
        <v>615</v>
      </c>
      <c r="L111" s="22" t="s">
        <v>28</v>
      </c>
      <c r="M111" s="22" t="s">
        <v>48</v>
      </c>
      <c r="N111" s="22">
        <f>LOOKUP(L111,Sheet2!$B$1:$B$14,Sheet2!$A$1:$A$14)</f>
        <v>2</v>
      </c>
      <c r="O111" s="22">
        <f>LOOKUP(M111,Sheet2!$B$1:$B$14,Sheet2!$A$1:$A$14)</f>
        <v>3</v>
      </c>
      <c r="P111" s="22" t="str">
        <f t="shared" si="9"/>
        <v/>
      </c>
      <c r="Q111" s="22" t="str">
        <f t="shared" si="10"/>
        <v>County</v>
      </c>
      <c r="R111" s="21" t="s">
        <v>135</v>
      </c>
      <c r="S111" s="21">
        <v>358793.52971064998</v>
      </c>
      <c r="T111" s="28">
        <v>323233.90986835002</v>
      </c>
      <c r="U111" s="29">
        <v>1</v>
      </c>
      <c r="V111" s="23">
        <v>0</v>
      </c>
      <c r="W111" s="23">
        <v>1</v>
      </c>
      <c r="X111" s="23">
        <v>0</v>
      </c>
      <c r="Y111" s="23">
        <v>0</v>
      </c>
      <c r="Z111" s="30">
        <v>0</v>
      </c>
      <c r="AA111" s="32">
        <f t="shared" si="11"/>
        <v>29.17</v>
      </c>
      <c r="AB111" s="19">
        <v>10128</v>
      </c>
    </row>
    <row r="112" spans="1:28" x14ac:dyDescent="0.2">
      <c r="A112" s="31">
        <f t="shared" si="7"/>
        <v>27</v>
      </c>
      <c r="B112" s="24">
        <f t="shared" si="8"/>
        <v>1</v>
      </c>
      <c r="C112" s="26" t="s">
        <v>114</v>
      </c>
      <c r="D112" s="27" t="s">
        <v>432</v>
      </c>
      <c r="E112" s="25" t="s">
        <v>140</v>
      </c>
      <c r="F112" s="22">
        <v>3.9969999999999999</v>
      </c>
      <c r="G112" s="22" t="s">
        <v>616</v>
      </c>
      <c r="H112" s="21">
        <v>2</v>
      </c>
      <c r="I112" s="21">
        <v>3</v>
      </c>
      <c r="J112" s="22" t="s">
        <v>192</v>
      </c>
      <c r="K112" s="22" t="s">
        <v>617</v>
      </c>
      <c r="L112" s="22" t="s">
        <v>28</v>
      </c>
      <c r="M112" s="22" t="s">
        <v>48</v>
      </c>
      <c r="N112" s="22">
        <f>LOOKUP(L112,Sheet2!$B$1:$B$14,Sheet2!$A$1:$A$14)</f>
        <v>2</v>
      </c>
      <c r="O112" s="22">
        <f>LOOKUP(M112,Sheet2!$B$1:$B$14,Sheet2!$A$1:$A$14)</f>
        <v>3</v>
      </c>
      <c r="P112" s="22" t="str">
        <f t="shared" si="9"/>
        <v/>
      </c>
      <c r="Q112" s="22" t="str">
        <f t="shared" si="10"/>
        <v>County</v>
      </c>
      <c r="R112" s="21" t="s">
        <v>36</v>
      </c>
      <c r="S112" s="21">
        <v>305794.83007056999</v>
      </c>
      <c r="T112" s="28">
        <v>339521.62007414002</v>
      </c>
      <c r="U112" s="29">
        <v>1</v>
      </c>
      <c r="V112" s="23">
        <v>0</v>
      </c>
      <c r="W112" s="23">
        <v>1</v>
      </c>
      <c r="X112" s="23">
        <v>0</v>
      </c>
      <c r="Y112" s="23">
        <v>0</v>
      </c>
      <c r="Z112" s="30">
        <v>0</v>
      </c>
      <c r="AA112" s="32">
        <f t="shared" si="11"/>
        <v>29.17</v>
      </c>
      <c r="AB112" s="19">
        <v>11222</v>
      </c>
    </row>
    <row r="113" spans="1:28" x14ac:dyDescent="0.2">
      <c r="A113" s="31">
        <f t="shared" si="7"/>
        <v>27</v>
      </c>
      <c r="B113" s="24">
        <f t="shared" si="8"/>
        <v>1</v>
      </c>
      <c r="C113" s="26" t="s">
        <v>114</v>
      </c>
      <c r="D113" s="27" t="s">
        <v>432</v>
      </c>
      <c r="E113" s="25" t="s">
        <v>618</v>
      </c>
      <c r="F113" s="22">
        <v>5.0309999999999997</v>
      </c>
      <c r="G113" s="22" t="s">
        <v>619</v>
      </c>
      <c r="H113" s="21">
        <v>2</v>
      </c>
      <c r="I113" s="21">
        <v>3</v>
      </c>
      <c r="J113" s="22" t="s">
        <v>581</v>
      </c>
      <c r="K113" s="22" t="s">
        <v>620</v>
      </c>
      <c r="L113" s="22" t="s">
        <v>28</v>
      </c>
      <c r="M113" s="22" t="s">
        <v>48</v>
      </c>
      <c r="N113" s="22">
        <f>LOOKUP(L113,Sheet2!$B$1:$B$14,Sheet2!$A$1:$A$14)</f>
        <v>2</v>
      </c>
      <c r="O113" s="22">
        <f>LOOKUP(M113,Sheet2!$B$1:$B$14,Sheet2!$A$1:$A$14)</f>
        <v>3</v>
      </c>
      <c r="P113" s="22" t="str">
        <f t="shared" si="9"/>
        <v/>
      </c>
      <c r="Q113" s="22" t="str">
        <f t="shared" si="10"/>
        <v>County</v>
      </c>
      <c r="R113" s="21" t="s">
        <v>135</v>
      </c>
      <c r="S113" s="21">
        <v>300341.02998694999</v>
      </c>
      <c r="T113" s="28">
        <v>346415.12977726001</v>
      </c>
      <c r="U113" s="29">
        <v>1</v>
      </c>
      <c r="V113" s="23">
        <v>0</v>
      </c>
      <c r="W113" s="23">
        <v>1</v>
      </c>
      <c r="X113" s="23">
        <v>0</v>
      </c>
      <c r="Y113" s="23">
        <v>0</v>
      </c>
      <c r="Z113" s="30">
        <v>0</v>
      </c>
      <c r="AA113" s="32">
        <f t="shared" si="11"/>
        <v>29.17</v>
      </c>
      <c r="AB113" s="19">
        <v>10501</v>
      </c>
    </row>
    <row r="114" spans="1:28" x14ac:dyDescent="0.2">
      <c r="A114" s="31">
        <f t="shared" si="7"/>
        <v>27</v>
      </c>
      <c r="B114" s="24">
        <f t="shared" si="8"/>
        <v>17</v>
      </c>
      <c r="C114" s="26" t="s">
        <v>26</v>
      </c>
      <c r="D114" s="27" t="s">
        <v>27</v>
      </c>
      <c r="E114" s="25" t="s">
        <v>65</v>
      </c>
      <c r="F114" s="22">
        <v>0.40100000000000002</v>
      </c>
      <c r="G114" s="22" t="s">
        <v>623</v>
      </c>
      <c r="H114" s="21">
        <v>2</v>
      </c>
      <c r="I114" s="21">
        <v>3</v>
      </c>
      <c r="J114" s="22" t="s">
        <v>67</v>
      </c>
      <c r="K114" s="22" t="s">
        <v>624</v>
      </c>
      <c r="L114" s="22" t="s">
        <v>28</v>
      </c>
      <c r="M114" s="22" t="s">
        <v>48</v>
      </c>
      <c r="N114" s="22">
        <f>LOOKUP(L114,Sheet2!$B$1:$B$14,Sheet2!$A$1:$A$14)</f>
        <v>2</v>
      </c>
      <c r="O114" s="22">
        <f>LOOKUP(M114,Sheet2!$B$1:$B$14,Sheet2!$A$1:$A$14)</f>
        <v>3</v>
      </c>
      <c r="P114" s="22" t="str">
        <f t="shared" si="9"/>
        <v/>
      </c>
      <c r="Q114" s="22" t="str">
        <f t="shared" si="10"/>
        <v>County</v>
      </c>
      <c r="R114" s="21" t="s">
        <v>36</v>
      </c>
      <c r="S114" s="21">
        <v>322534.53985886002</v>
      </c>
      <c r="T114" s="28">
        <v>397652.94028866</v>
      </c>
      <c r="U114" s="29">
        <v>1</v>
      </c>
      <c r="V114" s="23">
        <v>0</v>
      </c>
      <c r="W114" s="23">
        <v>1</v>
      </c>
      <c r="X114" s="23">
        <v>0</v>
      </c>
      <c r="Y114" s="23">
        <v>0</v>
      </c>
      <c r="Z114" s="30">
        <v>0</v>
      </c>
      <c r="AA114" s="32">
        <f t="shared" si="11"/>
        <v>29.17</v>
      </c>
      <c r="AB114" s="19">
        <v>18732</v>
      </c>
    </row>
    <row r="115" spans="1:28" x14ac:dyDescent="0.2">
      <c r="A115" s="31">
        <f t="shared" si="7"/>
        <v>27</v>
      </c>
      <c r="B115" s="24">
        <f t="shared" si="8"/>
        <v>17</v>
      </c>
      <c r="C115" s="26" t="s">
        <v>26</v>
      </c>
      <c r="D115" s="27" t="s">
        <v>150</v>
      </c>
      <c r="E115" s="25" t="s">
        <v>308</v>
      </c>
      <c r="F115" s="22">
        <v>1.224</v>
      </c>
      <c r="G115" s="22" t="s">
        <v>625</v>
      </c>
      <c r="H115" s="21">
        <v>4</v>
      </c>
      <c r="I115" s="21">
        <v>5</v>
      </c>
      <c r="J115" s="22" t="s">
        <v>310</v>
      </c>
      <c r="K115" s="22" t="s">
        <v>626</v>
      </c>
      <c r="L115" s="22" t="s">
        <v>28</v>
      </c>
      <c r="M115" s="22" t="s">
        <v>48</v>
      </c>
      <c r="N115" s="22">
        <f>LOOKUP(L115,Sheet2!$B$1:$B$14,Sheet2!$A$1:$A$14)</f>
        <v>2</v>
      </c>
      <c r="O115" s="22">
        <f>LOOKUP(M115,Sheet2!$B$1:$B$14,Sheet2!$A$1:$A$14)</f>
        <v>3</v>
      </c>
      <c r="P115" s="22" t="str">
        <f t="shared" si="9"/>
        <v/>
      </c>
      <c r="Q115" s="22" t="str">
        <f t="shared" si="10"/>
        <v>County</v>
      </c>
      <c r="R115" s="21" t="s">
        <v>36</v>
      </c>
      <c r="S115" s="21">
        <v>338034.63008208002</v>
      </c>
      <c r="T115" s="28">
        <v>361576.47986010002</v>
      </c>
      <c r="U115" s="29">
        <v>1</v>
      </c>
      <c r="V115" s="23">
        <v>0</v>
      </c>
      <c r="W115" s="23">
        <v>1</v>
      </c>
      <c r="X115" s="23">
        <v>0</v>
      </c>
      <c r="Y115" s="23">
        <v>0</v>
      </c>
      <c r="Z115" s="30">
        <v>0</v>
      </c>
      <c r="AA115" s="32">
        <f t="shared" si="11"/>
        <v>29.17</v>
      </c>
      <c r="AB115" s="19">
        <v>48704</v>
      </c>
    </row>
    <row r="116" spans="1:28" x14ac:dyDescent="0.2">
      <c r="A116" s="31">
        <f t="shared" si="7"/>
        <v>27</v>
      </c>
      <c r="B116" s="24">
        <f t="shared" si="8"/>
        <v>17</v>
      </c>
      <c r="C116" s="26" t="s">
        <v>26</v>
      </c>
      <c r="D116" s="27" t="s">
        <v>27</v>
      </c>
      <c r="E116" s="25" t="s">
        <v>512</v>
      </c>
      <c r="F116" s="22">
        <v>0.34</v>
      </c>
      <c r="G116" s="22" t="s">
        <v>505</v>
      </c>
      <c r="H116" s="21">
        <v>2</v>
      </c>
      <c r="I116" s="21">
        <v>3</v>
      </c>
      <c r="J116" s="22" t="s">
        <v>613</v>
      </c>
      <c r="K116" s="22" t="s">
        <v>629</v>
      </c>
      <c r="L116" s="22" t="s">
        <v>48</v>
      </c>
      <c r="M116" s="22" t="s">
        <v>48</v>
      </c>
      <c r="N116" s="22">
        <f>LOOKUP(L116,Sheet2!$B$1:$B$14,Sheet2!$A$1:$A$14)</f>
        <v>3</v>
      </c>
      <c r="O116" s="22">
        <f>LOOKUP(M116,Sheet2!$B$1:$B$14,Sheet2!$A$1:$A$14)</f>
        <v>3</v>
      </c>
      <c r="P116" s="22" t="str">
        <f t="shared" si="9"/>
        <v/>
      </c>
      <c r="Q116" s="22" t="str">
        <f t="shared" si="10"/>
        <v>Municipal</v>
      </c>
      <c r="R116" s="21" t="s">
        <v>29</v>
      </c>
      <c r="S116" s="21">
        <v>327727.99018677999</v>
      </c>
      <c r="T116" s="28">
        <v>403529.21988726</v>
      </c>
      <c r="U116" s="29">
        <v>1</v>
      </c>
      <c r="V116" s="23">
        <v>0</v>
      </c>
      <c r="W116" s="23">
        <v>1</v>
      </c>
      <c r="X116" s="23">
        <v>0</v>
      </c>
      <c r="Y116" s="23">
        <v>0</v>
      </c>
      <c r="Z116" s="30">
        <v>0</v>
      </c>
      <c r="AA116" s="32">
        <f t="shared" si="11"/>
        <v>29.17</v>
      </c>
      <c r="AB116" s="19">
        <v>52662</v>
      </c>
    </row>
    <row r="117" spans="1:28" x14ac:dyDescent="0.2">
      <c r="A117" s="31">
        <f t="shared" si="7"/>
        <v>27</v>
      </c>
      <c r="B117" s="24">
        <f t="shared" si="8"/>
        <v>1</v>
      </c>
      <c r="C117" s="26" t="s">
        <v>114</v>
      </c>
      <c r="D117" s="27" t="s">
        <v>194</v>
      </c>
      <c r="E117" s="25" t="s">
        <v>112</v>
      </c>
      <c r="F117" s="22">
        <v>40.287999999999997</v>
      </c>
      <c r="G117" s="22" t="s">
        <v>630</v>
      </c>
      <c r="H117" s="21">
        <v>2</v>
      </c>
      <c r="I117" s="21">
        <v>3</v>
      </c>
      <c r="J117" s="22" t="s">
        <v>192</v>
      </c>
      <c r="K117" s="22" t="s">
        <v>631</v>
      </c>
      <c r="L117" s="22" t="s">
        <v>28</v>
      </c>
      <c r="M117" s="22" t="s">
        <v>48</v>
      </c>
      <c r="N117" s="22">
        <f>LOOKUP(L117,Sheet2!$B$1:$B$14,Sheet2!$A$1:$A$14)</f>
        <v>2</v>
      </c>
      <c r="O117" s="22">
        <f>LOOKUP(M117,Sheet2!$B$1:$B$14,Sheet2!$A$1:$A$14)</f>
        <v>3</v>
      </c>
      <c r="P117" s="22" t="str">
        <f t="shared" si="9"/>
        <v/>
      </c>
      <c r="Q117" s="22" t="str">
        <f t="shared" si="10"/>
        <v>County</v>
      </c>
      <c r="R117" s="21" t="s">
        <v>36</v>
      </c>
      <c r="S117" s="21">
        <v>320015.45019225002</v>
      </c>
      <c r="T117" s="28">
        <v>317561.29006023001</v>
      </c>
      <c r="U117" s="29">
        <v>1</v>
      </c>
      <c r="V117" s="23">
        <v>0</v>
      </c>
      <c r="W117" s="23">
        <v>1</v>
      </c>
      <c r="X117" s="23">
        <v>0</v>
      </c>
      <c r="Y117" s="23">
        <v>0</v>
      </c>
      <c r="Z117" s="30">
        <v>0</v>
      </c>
      <c r="AA117" s="32">
        <f t="shared" si="11"/>
        <v>29.17</v>
      </c>
      <c r="AB117" s="19">
        <v>19325</v>
      </c>
    </row>
    <row r="118" spans="1:28" x14ac:dyDescent="0.2">
      <c r="A118" s="31">
        <f t="shared" si="7"/>
        <v>27</v>
      </c>
      <c r="B118" s="24">
        <f t="shared" si="8"/>
        <v>1</v>
      </c>
      <c r="C118" s="26" t="s">
        <v>114</v>
      </c>
      <c r="D118" s="27" t="s">
        <v>435</v>
      </c>
      <c r="E118" s="25" t="s">
        <v>433</v>
      </c>
      <c r="F118" s="22">
        <v>7.6840000000000002</v>
      </c>
      <c r="G118" s="22" t="s">
        <v>632</v>
      </c>
      <c r="H118" s="21">
        <v>3</v>
      </c>
      <c r="I118" s="21">
        <v>4</v>
      </c>
      <c r="J118" s="22" t="s">
        <v>434</v>
      </c>
      <c r="K118" s="22" t="s">
        <v>633</v>
      </c>
      <c r="L118" s="22" t="s">
        <v>28</v>
      </c>
      <c r="M118" s="22" t="s">
        <v>48</v>
      </c>
      <c r="N118" s="22">
        <f>LOOKUP(L118,Sheet2!$B$1:$B$14,Sheet2!$A$1:$A$14)</f>
        <v>2</v>
      </c>
      <c r="O118" s="22">
        <f>LOOKUP(M118,Sheet2!$B$1:$B$14,Sheet2!$A$1:$A$14)</f>
        <v>3</v>
      </c>
      <c r="P118" s="22" t="str">
        <f t="shared" si="9"/>
        <v/>
      </c>
      <c r="Q118" s="22" t="str">
        <f t="shared" si="10"/>
        <v>County</v>
      </c>
      <c r="R118" s="21" t="s">
        <v>36</v>
      </c>
      <c r="S118" s="21">
        <v>355547.79966959002</v>
      </c>
      <c r="T118" s="28">
        <v>304711.68006099999</v>
      </c>
      <c r="U118" s="29">
        <v>1</v>
      </c>
      <c r="V118" s="23">
        <v>0</v>
      </c>
      <c r="W118" s="23">
        <v>1</v>
      </c>
      <c r="X118" s="23">
        <v>0</v>
      </c>
      <c r="Y118" s="23">
        <v>0</v>
      </c>
      <c r="Z118" s="30">
        <v>0</v>
      </c>
      <c r="AA118" s="32">
        <f t="shared" si="11"/>
        <v>29.17</v>
      </c>
      <c r="AB118" s="19">
        <v>13893</v>
      </c>
    </row>
    <row r="119" spans="1:28" x14ac:dyDescent="0.2">
      <c r="A119" s="31">
        <f t="shared" si="7"/>
        <v>27</v>
      </c>
      <c r="B119" s="24">
        <f t="shared" si="8"/>
        <v>9</v>
      </c>
      <c r="C119" s="26" t="s">
        <v>34</v>
      </c>
      <c r="D119" s="27" t="s">
        <v>108</v>
      </c>
      <c r="E119" s="25" t="s">
        <v>87</v>
      </c>
      <c r="F119" s="22">
        <v>0.35099999999999998</v>
      </c>
      <c r="G119" s="22" t="s">
        <v>634</v>
      </c>
      <c r="H119" s="21">
        <v>2</v>
      </c>
      <c r="I119" s="21">
        <v>4</v>
      </c>
      <c r="J119" s="22" t="s">
        <v>89</v>
      </c>
      <c r="K119" s="22" t="s">
        <v>635</v>
      </c>
      <c r="L119" s="22" t="s">
        <v>48</v>
      </c>
      <c r="M119" s="22" t="s">
        <v>48</v>
      </c>
      <c r="N119" s="22">
        <f>LOOKUP(L119,Sheet2!$B$1:$B$14,Sheet2!$A$1:$A$14)</f>
        <v>3</v>
      </c>
      <c r="O119" s="22">
        <f>LOOKUP(M119,Sheet2!$B$1:$B$14,Sheet2!$A$1:$A$14)</f>
        <v>3</v>
      </c>
      <c r="P119" s="22" t="str">
        <f t="shared" si="9"/>
        <v/>
      </c>
      <c r="Q119" s="22" t="str">
        <f t="shared" si="10"/>
        <v>Municipal</v>
      </c>
      <c r="R119" s="21" t="s">
        <v>36</v>
      </c>
      <c r="S119" s="21">
        <v>433479.35018110002</v>
      </c>
      <c r="T119" s="28">
        <v>494959.65993661998</v>
      </c>
      <c r="U119" s="29">
        <v>1</v>
      </c>
      <c r="V119" s="23">
        <v>0</v>
      </c>
      <c r="W119" s="23">
        <v>1</v>
      </c>
      <c r="X119" s="23">
        <v>0</v>
      </c>
      <c r="Y119" s="23">
        <v>0</v>
      </c>
      <c r="Z119" s="30">
        <v>0</v>
      </c>
      <c r="AA119" s="32">
        <f t="shared" si="11"/>
        <v>29.17</v>
      </c>
      <c r="AB119" s="19">
        <v>45122</v>
      </c>
    </row>
    <row r="120" spans="1:28" x14ac:dyDescent="0.2">
      <c r="A120" s="31">
        <f t="shared" si="7"/>
        <v>27</v>
      </c>
      <c r="B120" s="24">
        <f t="shared" si="8"/>
        <v>9</v>
      </c>
      <c r="C120" s="26" t="s">
        <v>34</v>
      </c>
      <c r="D120" s="27" t="s">
        <v>379</v>
      </c>
      <c r="E120" s="25" t="s">
        <v>207</v>
      </c>
      <c r="F120" s="22">
        <v>0.70299999999999996</v>
      </c>
      <c r="G120" s="22" t="s">
        <v>636</v>
      </c>
      <c r="H120" s="21">
        <v>2</v>
      </c>
      <c r="I120" s="21">
        <v>3</v>
      </c>
      <c r="J120" s="22" t="s">
        <v>209</v>
      </c>
      <c r="K120" s="22" t="s">
        <v>637</v>
      </c>
      <c r="L120" s="22" t="s">
        <v>48</v>
      </c>
      <c r="M120" s="22" t="s">
        <v>48</v>
      </c>
      <c r="N120" s="22">
        <f>LOOKUP(L120,Sheet2!$B$1:$B$14,Sheet2!$A$1:$A$14)</f>
        <v>3</v>
      </c>
      <c r="O120" s="22">
        <f>LOOKUP(M120,Sheet2!$B$1:$B$14,Sheet2!$A$1:$A$14)</f>
        <v>3</v>
      </c>
      <c r="P120" s="22" t="str">
        <f t="shared" si="9"/>
        <v/>
      </c>
      <c r="Q120" s="22" t="str">
        <f t="shared" si="10"/>
        <v>Municipal</v>
      </c>
      <c r="R120" s="21" t="s">
        <v>36</v>
      </c>
      <c r="S120" s="21">
        <v>446443.10968125</v>
      </c>
      <c r="T120" s="28">
        <v>555859.01982475002</v>
      </c>
      <c r="U120" s="29">
        <v>1</v>
      </c>
      <c r="V120" s="23">
        <v>0</v>
      </c>
      <c r="W120" s="23">
        <v>1</v>
      </c>
      <c r="X120" s="23">
        <v>0</v>
      </c>
      <c r="Y120" s="23">
        <v>0</v>
      </c>
      <c r="Z120" s="30">
        <v>0</v>
      </c>
      <c r="AA120" s="32">
        <f t="shared" si="11"/>
        <v>29.17</v>
      </c>
      <c r="AB120" s="19">
        <v>10098</v>
      </c>
    </row>
    <row r="121" spans="1:28" x14ac:dyDescent="0.2">
      <c r="A121" s="31">
        <f t="shared" si="7"/>
        <v>27</v>
      </c>
      <c r="B121" s="24">
        <f t="shared" si="8"/>
        <v>3</v>
      </c>
      <c r="C121" s="26" t="s">
        <v>41</v>
      </c>
      <c r="D121" s="27" t="s">
        <v>245</v>
      </c>
      <c r="E121" s="25" t="s">
        <v>638</v>
      </c>
      <c r="F121" s="22">
        <v>0.77400000000000002</v>
      </c>
      <c r="G121" s="22" t="s">
        <v>639</v>
      </c>
      <c r="H121" s="21">
        <v>2</v>
      </c>
      <c r="I121" s="21">
        <v>3</v>
      </c>
      <c r="J121" s="22" t="s">
        <v>640</v>
      </c>
      <c r="K121" s="22" t="s">
        <v>641</v>
      </c>
      <c r="L121" s="22" t="s">
        <v>48</v>
      </c>
      <c r="M121" s="22" t="s">
        <v>48</v>
      </c>
      <c r="N121" s="22">
        <f>LOOKUP(L121,Sheet2!$B$1:$B$14,Sheet2!$A$1:$A$14)</f>
        <v>3</v>
      </c>
      <c r="O121" s="22">
        <f>LOOKUP(M121,Sheet2!$B$1:$B$14,Sheet2!$A$1:$A$14)</f>
        <v>3</v>
      </c>
      <c r="P121" s="22" t="str">
        <f t="shared" si="9"/>
        <v/>
      </c>
      <c r="Q121" s="22" t="str">
        <f t="shared" si="10"/>
        <v>Municipal</v>
      </c>
      <c r="R121" s="21" t="s">
        <v>29</v>
      </c>
      <c r="S121" s="21">
        <v>469805.25984419999</v>
      </c>
      <c r="T121" s="28">
        <v>421068.75007107999</v>
      </c>
      <c r="U121" s="29">
        <v>1</v>
      </c>
      <c r="V121" s="23">
        <v>0</v>
      </c>
      <c r="W121" s="23">
        <v>1</v>
      </c>
      <c r="X121" s="23">
        <v>0</v>
      </c>
      <c r="Y121" s="23">
        <v>0</v>
      </c>
      <c r="Z121" s="30">
        <v>0</v>
      </c>
      <c r="AA121" s="32">
        <f t="shared" si="11"/>
        <v>29.17</v>
      </c>
      <c r="AB121" s="19">
        <v>48640</v>
      </c>
    </row>
    <row r="122" spans="1:28" x14ac:dyDescent="0.2">
      <c r="A122" s="31">
        <f t="shared" si="7"/>
        <v>27</v>
      </c>
      <c r="B122" s="24">
        <f t="shared" si="8"/>
        <v>17</v>
      </c>
      <c r="C122" s="26" t="s">
        <v>26</v>
      </c>
      <c r="D122" s="27" t="s">
        <v>534</v>
      </c>
      <c r="E122" s="25" t="s">
        <v>642</v>
      </c>
      <c r="F122" s="22">
        <v>0.157</v>
      </c>
      <c r="G122" s="22" t="s">
        <v>643</v>
      </c>
      <c r="H122" s="21">
        <v>2</v>
      </c>
      <c r="I122" s="21">
        <v>4</v>
      </c>
      <c r="J122" s="22" t="s">
        <v>234</v>
      </c>
      <c r="K122" s="22" t="s">
        <v>644</v>
      </c>
      <c r="L122" s="22" t="s">
        <v>48</v>
      </c>
      <c r="M122" s="22" t="s">
        <v>48</v>
      </c>
      <c r="N122" s="22">
        <f>LOOKUP(L122,Sheet2!$B$1:$B$14,Sheet2!$A$1:$A$14)</f>
        <v>3</v>
      </c>
      <c r="O122" s="22">
        <f>LOOKUP(M122,Sheet2!$B$1:$B$14,Sheet2!$A$1:$A$14)</f>
        <v>3</v>
      </c>
      <c r="P122" s="22" t="str">
        <f t="shared" si="9"/>
        <v/>
      </c>
      <c r="Q122" s="22" t="str">
        <f t="shared" si="10"/>
        <v>Municipal</v>
      </c>
      <c r="R122" s="21" t="s">
        <v>29</v>
      </c>
      <c r="S122" s="21">
        <v>329813.97016019002</v>
      </c>
      <c r="T122" s="28">
        <v>385822.39017517999</v>
      </c>
      <c r="U122" s="29">
        <v>1</v>
      </c>
      <c r="V122" s="23">
        <v>0</v>
      </c>
      <c r="W122" s="23">
        <v>1</v>
      </c>
      <c r="X122" s="23">
        <v>0</v>
      </c>
      <c r="Y122" s="23">
        <v>0</v>
      </c>
      <c r="Z122" s="30">
        <v>0</v>
      </c>
      <c r="AA122" s="32">
        <f t="shared" si="11"/>
        <v>29.17</v>
      </c>
      <c r="AB122" s="19">
        <v>46784</v>
      </c>
    </row>
    <row r="123" spans="1:28" x14ac:dyDescent="0.2">
      <c r="A123" s="31">
        <f t="shared" si="7"/>
        <v>27</v>
      </c>
      <c r="B123" s="24">
        <f t="shared" si="8"/>
        <v>3</v>
      </c>
      <c r="C123" s="26" t="s">
        <v>41</v>
      </c>
      <c r="D123" s="27" t="s">
        <v>266</v>
      </c>
      <c r="E123" s="25" t="s">
        <v>645</v>
      </c>
      <c r="F123" s="22">
        <v>0.28799999999999998</v>
      </c>
      <c r="G123" s="22" t="s">
        <v>646</v>
      </c>
      <c r="H123" s="21">
        <v>2</v>
      </c>
      <c r="I123" s="21">
        <v>3</v>
      </c>
      <c r="J123" s="22" t="s">
        <v>647</v>
      </c>
      <c r="K123" s="22" t="s">
        <v>648</v>
      </c>
      <c r="L123" s="22" t="s">
        <v>48</v>
      </c>
      <c r="M123" s="22" t="s">
        <v>48</v>
      </c>
      <c r="N123" s="22">
        <f>LOOKUP(L123,Sheet2!$B$1:$B$14,Sheet2!$A$1:$A$14)</f>
        <v>3</v>
      </c>
      <c r="O123" s="22">
        <f>LOOKUP(M123,Sheet2!$B$1:$B$14,Sheet2!$A$1:$A$14)</f>
        <v>3</v>
      </c>
      <c r="P123" s="22" t="str">
        <f t="shared" si="9"/>
        <v/>
      </c>
      <c r="Q123" s="22" t="str">
        <f t="shared" si="10"/>
        <v>Municipal</v>
      </c>
      <c r="R123" s="21" t="s">
        <v>29</v>
      </c>
      <c r="S123" s="21">
        <v>392929.23010351002</v>
      </c>
      <c r="T123" s="28">
        <v>432093.12025198998</v>
      </c>
      <c r="U123" s="29">
        <v>1</v>
      </c>
      <c r="V123" s="23">
        <v>0</v>
      </c>
      <c r="W123" s="23">
        <v>1</v>
      </c>
      <c r="X123" s="23">
        <v>0</v>
      </c>
      <c r="Y123" s="23">
        <v>0</v>
      </c>
      <c r="Z123" s="30">
        <v>0</v>
      </c>
      <c r="AA123" s="32">
        <f t="shared" si="11"/>
        <v>29.17</v>
      </c>
      <c r="AB123" s="19">
        <v>13421</v>
      </c>
    </row>
    <row r="124" spans="1:28" x14ac:dyDescent="0.2">
      <c r="A124" s="31">
        <f t="shared" si="7"/>
        <v>27</v>
      </c>
      <c r="B124" s="24">
        <f t="shared" si="8"/>
        <v>9</v>
      </c>
      <c r="C124" s="26" t="s">
        <v>34</v>
      </c>
      <c r="D124" s="27" t="s">
        <v>436</v>
      </c>
      <c r="E124" s="25" t="s">
        <v>653</v>
      </c>
      <c r="F124" s="22">
        <v>2.734</v>
      </c>
      <c r="G124" s="22" t="s">
        <v>654</v>
      </c>
      <c r="H124" s="21">
        <v>2</v>
      </c>
      <c r="I124" s="21">
        <v>4</v>
      </c>
      <c r="J124" s="22" t="s">
        <v>655</v>
      </c>
      <c r="K124" s="22" t="s">
        <v>656</v>
      </c>
      <c r="L124" s="22" t="s">
        <v>48</v>
      </c>
      <c r="M124" s="22" t="s">
        <v>48</v>
      </c>
      <c r="N124" s="22">
        <f>LOOKUP(L124,Sheet2!$B$1:$B$14,Sheet2!$A$1:$A$14)</f>
        <v>3</v>
      </c>
      <c r="O124" s="22">
        <f>LOOKUP(M124,Sheet2!$B$1:$B$14,Sheet2!$A$1:$A$14)</f>
        <v>3</v>
      </c>
      <c r="P124" s="22" t="str">
        <f t="shared" si="9"/>
        <v/>
      </c>
      <c r="Q124" s="22" t="str">
        <f t="shared" si="10"/>
        <v>Municipal</v>
      </c>
      <c r="R124" s="21" t="s">
        <v>36</v>
      </c>
      <c r="S124" s="21">
        <v>476168.1398991</v>
      </c>
      <c r="T124" s="28">
        <v>523805.25980802003</v>
      </c>
      <c r="U124" s="29">
        <v>1</v>
      </c>
      <c r="V124" s="23">
        <v>0</v>
      </c>
      <c r="W124" s="23">
        <v>1</v>
      </c>
      <c r="X124" s="23">
        <v>0</v>
      </c>
      <c r="Y124" s="23">
        <v>0</v>
      </c>
      <c r="Z124" s="30">
        <v>0</v>
      </c>
      <c r="AA124" s="32">
        <f t="shared" si="11"/>
        <v>29.17</v>
      </c>
      <c r="AB124" s="19">
        <v>53361</v>
      </c>
    </row>
    <row r="125" spans="1:28" x14ac:dyDescent="0.2">
      <c r="A125" s="31">
        <f t="shared" si="7"/>
        <v>27</v>
      </c>
      <c r="B125" s="24">
        <f t="shared" si="8"/>
        <v>3</v>
      </c>
      <c r="C125" s="26" t="s">
        <v>41</v>
      </c>
      <c r="D125" s="27" t="s">
        <v>441</v>
      </c>
      <c r="E125" s="25" t="s">
        <v>37</v>
      </c>
      <c r="F125" s="22">
        <v>0.46500000000000002</v>
      </c>
      <c r="G125" s="22" t="s">
        <v>660</v>
      </c>
      <c r="H125" s="21">
        <v>2</v>
      </c>
      <c r="I125" s="21">
        <v>3</v>
      </c>
      <c r="J125" s="22" t="s">
        <v>64</v>
      </c>
      <c r="K125" s="22" t="s">
        <v>661</v>
      </c>
      <c r="L125" s="22" t="s">
        <v>28</v>
      </c>
      <c r="M125" s="22" t="s">
        <v>48</v>
      </c>
      <c r="N125" s="22">
        <f>LOOKUP(L125,Sheet2!$B$1:$B$14,Sheet2!$A$1:$A$14)</f>
        <v>2</v>
      </c>
      <c r="O125" s="22">
        <f>LOOKUP(M125,Sheet2!$B$1:$B$14,Sheet2!$A$1:$A$14)</f>
        <v>3</v>
      </c>
      <c r="P125" s="22" t="str">
        <f t="shared" si="9"/>
        <v/>
      </c>
      <c r="Q125" s="22" t="str">
        <f t="shared" si="10"/>
        <v>County</v>
      </c>
      <c r="R125" s="21" t="s">
        <v>36</v>
      </c>
      <c r="S125" s="21">
        <v>376070.800032</v>
      </c>
      <c r="T125" s="28">
        <v>446874.47007434</v>
      </c>
      <c r="U125" s="29">
        <v>1</v>
      </c>
      <c r="V125" s="23">
        <v>0</v>
      </c>
      <c r="W125" s="23">
        <v>1</v>
      </c>
      <c r="X125" s="23">
        <v>0</v>
      </c>
      <c r="Y125" s="23">
        <v>0</v>
      </c>
      <c r="Z125" s="30">
        <v>0</v>
      </c>
      <c r="AA125" s="32">
        <f t="shared" si="11"/>
        <v>29.17</v>
      </c>
      <c r="AB125" s="19">
        <v>21286</v>
      </c>
    </row>
    <row r="126" spans="1:28" x14ac:dyDescent="0.2">
      <c r="A126" s="31">
        <f t="shared" si="7"/>
        <v>27</v>
      </c>
      <c r="B126" s="24">
        <f t="shared" si="8"/>
        <v>9</v>
      </c>
      <c r="C126" s="26" t="s">
        <v>34</v>
      </c>
      <c r="D126" s="27" t="s">
        <v>35</v>
      </c>
      <c r="E126" s="25" t="s">
        <v>427</v>
      </c>
      <c r="F126" s="22">
        <v>0.24199999999999999</v>
      </c>
      <c r="G126" s="22" t="s">
        <v>662</v>
      </c>
      <c r="H126" s="21">
        <v>2</v>
      </c>
      <c r="I126" s="21">
        <v>3</v>
      </c>
      <c r="J126" s="22" t="s">
        <v>428</v>
      </c>
      <c r="K126" s="22" t="s">
        <v>487</v>
      </c>
      <c r="L126" s="22" t="s">
        <v>48</v>
      </c>
      <c r="M126" s="22" t="s">
        <v>48</v>
      </c>
      <c r="N126" s="22">
        <f>LOOKUP(L126,Sheet2!$B$1:$B$14,Sheet2!$A$1:$A$14)</f>
        <v>3</v>
      </c>
      <c r="O126" s="22">
        <f>LOOKUP(M126,Sheet2!$B$1:$B$14,Sheet2!$A$1:$A$14)</f>
        <v>3</v>
      </c>
      <c r="P126" s="22" t="str">
        <f t="shared" si="9"/>
        <v/>
      </c>
      <c r="Q126" s="22" t="str">
        <f t="shared" si="10"/>
        <v>Municipal</v>
      </c>
      <c r="R126" s="21" t="s">
        <v>36</v>
      </c>
      <c r="S126" s="21">
        <v>415272.47973621002</v>
      </c>
      <c r="T126" s="28">
        <v>506627.05981097999</v>
      </c>
      <c r="U126" s="29">
        <v>1</v>
      </c>
      <c r="V126" s="23">
        <v>0</v>
      </c>
      <c r="W126" s="23">
        <v>1</v>
      </c>
      <c r="X126" s="23">
        <v>0</v>
      </c>
      <c r="Y126" s="23">
        <v>0</v>
      </c>
      <c r="Z126" s="30">
        <v>0</v>
      </c>
      <c r="AA126" s="32">
        <f t="shared" si="11"/>
        <v>29.17</v>
      </c>
      <c r="AB126" s="19">
        <v>9408</v>
      </c>
    </row>
    <row r="127" spans="1:28" x14ac:dyDescent="0.2">
      <c r="A127" s="31">
        <f t="shared" si="7"/>
        <v>27</v>
      </c>
      <c r="B127" s="24">
        <f t="shared" si="8"/>
        <v>9</v>
      </c>
      <c r="C127" s="26" t="s">
        <v>34</v>
      </c>
      <c r="D127" s="27" t="s">
        <v>108</v>
      </c>
      <c r="E127" s="25" t="s">
        <v>331</v>
      </c>
      <c r="F127" s="22">
        <v>3.4089999999999998</v>
      </c>
      <c r="G127" s="22" t="s">
        <v>663</v>
      </c>
      <c r="H127" s="21">
        <v>2</v>
      </c>
      <c r="I127" s="21">
        <v>3</v>
      </c>
      <c r="J127" s="22" t="s">
        <v>332</v>
      </c>
      <c r="K127" s="22" t="s">
        <v>664</v>
      </c>
      <c r="L127" s="22" t="s">
        <v>48</v>
      </c>
      <c r="M127" s="22" t="s">
        <v>48</v>
      </c>
      <c r="N127" s="22">
        <f>LOOKUP(L127,Sheet2!$B$1:$B$14,Sheet2!$A$1:$A$14)</f>
        <v>3</v>
      </c>
      <c r="O127" s="22">
        <f>LOOKUP(M127,Sheet2!$B$1:$B$14,Sheet2!$A$1:$A$14)</f>
        <v>3</v>
      </c>
      <c r="P127" s="22" t="str">
        <f t="shared" si="9"/>
        <v/>
      </c>
      <c r="Q127" s="22" t="str">
        <f t="shared" si="10"/>
        <v>Municipal</v>
      </c>
      <c r="R127" s="21" t="s">
        <v>36</v>
      </c>
      <c r="S127" s="21">
        <v>441910.85989293997</v>
      </c>
      <c r="T127" s="28">
        <v>505765.39997857</v>
      </c>
      <c r="U127" s="29">
        <v>1</v>
      </c>
      <c r="V127" s="23">
        <v>0</v>
      </c>
      <c r="W127" s="23">
        <v>1</v>
      </c>
      <c r="X127" s="23">
        <v>0</v>
      </c>
      <c r="Y127" s="23">
        <v>0</v>
      </c>
      <c r="Z127" s="30">
        <v>0</v>
      </c>
      <c r="AA127" s="32">
        <f t="shared" si="11"/>
        <v>29.17</v>
      </c>
      <c r="AB127" s="19">
        <v>10360</v>
      </c>
    </row>
    <row r="128" spans="1:28" x14ac:dyDescent="0.2">
      <c r="A128" s="31">
        <f t="shared" si="7"/>
        <v>27</v>
      </c>
      <c r="B128" s="24">
        <f t="shared" si="8"/>
        <v>17</v>
      </c>
      <c r="C128" s="26" t="s">
        <v>26</v>
      </c>
      <c r="D128" s="27" t="s">
        <v>285</v>
      </c>
      <c r="E128" s="25" t="s">
        <v>57</v>
      </c>
      <c r="F128" s="22">
        <v>3.88</v>
      </c>
      <c r="G128" s="22" t="s">
        <v>561</v>
      </c>
      <c r="H128" s="21">
        <v>2</v>
      </c>
      <c r="I128" s="21">
        <v>4</v>
      </c>
      <c r="J128" s="22" t="s">
        <v>284</v>
      </c>
      <c r="K128" s="22" t="s">
        <v>558</v>
      </c>
      <c r="L128" s="22" t="s">
        <v>28</v>
      </c>
      <c r="M128" s="22" t="s">
        <v>28</v>
      </c>
      <c r="N128" s="22">
        <f>LOOKUP(L128,Sheet2!$B$1:$B$14,Sheet2!$A$1:$A$14)</f>
        <v>2</v>
      </c>
      <c r="O128" s="22">
        <f>LOOKUP(M128,Sheet2!$B$1:$B$14,Sheet2!$A$1:$A$14)</f>
        <v>2</v>
      </c>
      <c r="P128" s="22" t="str">
        <f t="shared" si="9"/>
        <v/>
      </c>
      <c r="Q128" s="22" t="str">
        <f t="shared" si="10"/>
        <v>County</v>
      </c>
      <c r="R128" s="21" t="s">
        <v>135</v>
      </c>
      <c r="S128" s="21">
        <v>335545.25006852997</v>
      </c>
      <c r="T128" s="28">
        <v>406961.11991229001</v>
      </c>
      <c r="U128" s="29">
        <v>1</v>
      </c>
      <c r="V128" s="23">
        <v>0</v>
      </c>
      <c r="W128" s="23">
        <v>1</v>
      </c>
      <c r="X128" s="23">
        <v>0</v>
      </c>
      <c r="Y128" s="23">
        <v>0</v>
      </c>
      <c r="Z128" s="30">
        <v>0</v>
      </c>
      <c r="AA128" s="32">
        <f t="shared" si="11"/>
        <v>29.17</v>
      </c>
      <c r="AB128" s="19">
        <v>9327</v>
      </c>
    </row>
    <row r="129" spans="1:28" x14ac:dyDescent="0.2">
      <c r="A129" s="31">
        <f t="shared" si="7"/>
        <v>27</v>
      </c>
      <c r="B129" s="24">
        <f t="shared" si="8"/>
        <v>9</v>
      </c>
      <c r="C129" s="26" t="s">
        <v>34</v>
      </c>
      <c r="D129" s="27" t="s">
        <v>108</v>
      </c>
      <c r="E129" s="25" t="s">
        <v>143</v>
      </c>
      <c r="F129" s="22">
        <v>0.316</v>
      </c>
      <c r="G129" s="22" t="s">
        <v>665</v>
      </c>
      <c r="H129" s="21">
        <v>3</v>
      </c>
      <c r="I129" s="21">
        <v>4</v>
      </c>
      <c r="J129" s="22" t="s">
        <v>144</v>
      </c>
      <c r="K129" s="22" t="s">
        <v>666</v>
      </c>
      <c r="L129" s="22" t="s">
        <v>28</v>
      </c>
      <c r="M129" s="22" t="s">
        <v>48</v>
      </c>
      <c r="N129" s="22">
        <f>LOOKUP(L129,Sheet2!$B$1:$B$14,Sheet2!$A$1:$A$14)</f>
        <v>2</v>
      </c>
      <c r="O129" s="22">
        <f>LOOKUP(M129,Sheet2!$B$1:$B$14,Sheet2!$A$1:$A$14)</f>
        <v>3</v>
      </c>
      <c r="P129" s="22" t="str">
        <f t="shared" si="9"/>
        <v/>
      </c>
      <c r="Q129" s="22" t="str">
        <f t="shared" si="10"/>
        <v>County</v>
      </c>
      <c r="R129" s="21" t="s">
        <v>135</v>
      </c>
      <c r="S129" s="21">
        <v>427316.33000045002</v>
      </c>
      <c r="T129" s="28">
        <v>510031.59992090001</v>
      </c>
      <c r="U129" s="29">
        <v>1</v>
      </c>
      <c r="V129" s="23">
        <v>0</v>
      </c>
      <c r="W129" s="23">
        <v>1</v>
      </c>
      <c r="X129" s="23">
        <v>0</v>
      </c>
      <c r="Y129" s="23">
        <v>0</v>
      </c>
      <c r="Z129" s="30">
        <v>0</v>
      </c>
      <c r="AA129" s="32">
        <f t="shared" si="11"/>
        <v>29.17</v>
      </c>
      <c r="AB129" s="19">
        <v>16900</v>
      </c>
    </row>
    <row r="130" spans="1:28" x14ac:dyDescent="0.2">
      <c r="A130" s="31">
        <f t="shared" si="7"/>
        <v>27</v>
      </c>
      <c r="B130" s="24">
        <f t="shared" si="8"/>
        <v>17</v>
      </c>
      <c r="C130" s="26" t="s">
        <v>26</v>
      </c>
      <c r="D130" s="27" t="s">
        <v>311</v>
      </c>
      <c r="E130" s="25" t="s">
        <v>407</v>
      </c>
      <c r="F130" s="22">
        <v>1.008</v>
      </c>
      <c r="G130" s="22" t="s">
        <v>669</v>
      </c>
      <c r="H130" s="21">
        <v>2</v>
      </c>
      <c r="I130" s="21">
        <v>3</v>
      </c>
      <c r="J130" s="22" t="s">
        <v>409</v>
      </c>
      <c r="K130" s="22" t="s">
        <v>670</v>
      </c>
      <c r="L130" s="22" t="s">
        <v>28</v>
      </c>
      <c r="M130" s="22" t="s">
        <v>48</v>
      </c>
      <c r="N130" s="22">
        <f>LOOKUP(L130,Sheet2!$B$1:$B$14,Sheet2!$A$1:$A$14)</f>
        <v>2</v>
      </c>
      <c r="O130" s="22">
        <f>LOOKUP(M130,Sheet2!$B$1:$B$14,Sheet2!$A$1:$A$14)</f>
        <v>3</v>
      </c>
      <c r="P130" s="22" t="str">
        <f t="shared" si="9"/>
        <v/>
      </c>
      <c r="Q130" s="22" t="str">
        <f t="shared" si="10"/>
        <v>County</v>
      </c>
      <c r="R130" s="21" t="s">
        <v>36</v>
      </c>
      <c r="S130" s="21">
        <v>357141.10985806002</v>
      </c>
      <c r="T130" s="28">
        <v>359047.12018462998</v>
      </c>
      <c r="U130" s="29">
        <v>1</v>
      </c>
      <c r="V130" s="23">
        <v>0</v>
      </c>
      <c r="W130" s="23">
        <v>1</v>
      </c>
      <c r="X130" s="23">
        <v>0</v>
      </c>
      <c r="Y130" s="23">
        <v>0</v>
      </c>
      <c r="Z130" s="30">
        <v>0</v>
      </c>
      <c r="AA130" s="32">
        <f t="shared" si="11"/>
        <v>29.17</v>
      </c>
      <c r="AB130" s="19">
        <v>33302</v>
      </c>
    </row>
    <row r="131" spans="1:28" x14ac:dyDescent="0.2">
      <c r="A131" s="31">
        <f t="shared" si="7"/>
        <v>27</v>
      </c>
      <c r="B131" s="24">
        <f t="shared" si="8"/>
        <v>17</v>
      </c>
      <c r="C131" s="26" t="s">
        <v>26</v>
      </c>
      <c r="D131" s="27" t="s">
        <v>174</v>
      </c>
      <c r="E131" s="25" t="s">
        <v>102</v>
      </c>
      <c r="F131" s="22">
        <v>2.1080000000000001</v>
      </c>
      <c r="G131" s="22" t="s">
        <v>463</v>
      </c>
      <c r="H131" s="21">
        <v>2</v>
      </c>
      <c r="I131" s="21">
        <v>4</v>
      </c>
      <c r="J131" s="22" t="s">
        <v>671</v>
      </c>
      <c r="K131" s="22" t="s">
        <v>672</v>
      </c>
      <c r="L131" s="22" t="s">
        <v>28</v>
      </c>
      <c r="M131" s="22" t="s">
        <v>28</v>
      </c>
      <c r="N131" s="22">
        <f>LOOKUP(L131,Sheet2!$B$1:$B$14,Sheet2!$A$1:$A$14)</f>
        <v>2</v>
      </c>
      <c r="O131" s="22">
        <f>LOOKUP(M131,Sheet2!$B$1:$B$14,Sheet2!$A$1:$A$14)</f>
        <v>2</v>
      </c>
      <c r="P131" s="22" t="str">
        <f t="shared" si="9"/>
        <v/>
      </c>
      <c r="Q131" s="22" t="str">
        <f t="shared" si="10"/>
        <v>County</v>
      </c>
      <c r="R131" s="21" t="s">
        <v>36</v>
      </c>
      <c r="S131" s="21">
        <v>336272.92042367999</v>
      </c>
      <c r="T131" s="28">
        <v>412434.33977466001</v>
      </c>
      <c r="U131" s="29">
        <v>1</v>
      </c>
      <c r="V131" s="23">
        <v>0</v>
      </c>
      <c r="W131" s="23">
        <v>1</v>
      </c>
      <c r="X131" s="23">
        <v>0</v>
      </c>
      <c r="Y131" s="23">
        <v>0</v>
      </c>
      <c r="Z131" s="30">
        <v>0</v>
      </c>
      <c r="AA131" s="32">
        <f t="shared" si="11"/>
        <v>29.17</v>
      </c>
      <c r="AB131" s="19">
        <v>9515</v>
      </c>
    </row>
    <row r="132" spans="1:28" x14ac:dyDescent="0.2">
      <c r="A132" s="31">
        <f t="shared" si="7"/>
        <v>112</v>
      </c>
      <c r="B132" s="24">
        <f t="shared" si="8"/>
        <v>52</v>
      </c>
      <c r="C132" s="26" t="s">
        <v>26</v>
      </c>
      <c r="D132" s="27" t="s">
        <v>27</v>
      </c>
      <c r="E132" s="25" t="s">
        <v>22</v>
      </c>
      <c r="F132" s="22">
        <v>34.491999999999997</v>
      </c>
      <c r="G132" s="22" t="s">
        <v>63</v>
      </c>
      <c r="H132" s="21">
        <v>2</v>
      </c>
      <c r="I132" s="21">
        <v>4</v>
      </c>
      <c r="J132" s="22" t="s">
        <v>24</v>
      </c>
      <c r="K132" s="22" t="s">
        <v>64</v>
      </c>
      <c r="L132" s="22" t="s">
        <v>28</v>
      </c>
      <c r="M132" s="22" t="s">
        <v>48</v>
      </c>
      <c r="N132" s="22">
        <f>LOOKUP(L132,Sheet2!$B$1:$B$14,Sheet2!$A$1:$A$14)</f>
        <v>2</v>
      </c>
      <c r="O132" s="22">
        <f>LOOKUP(M132,Sheet2!$B$1:$B$14,Sheet2!$A$1:$A$14)</f>
        <v>3</v>
      </c>
      <c r="P132" s="22" t="str">
        <f t="shared" si="9"/>
        <v/>
      </c>
      <c r="Q132" s="22" t="str">
        <f t="shared" si="10"/>
        <v>County</v>
      </c>
      <c r="R132" s="21" t="s">
        <v>36</v>
      </c>
      <c r="S132" s="21">
        <v>318736.16967626999</v>
      </c>
      <c r="T132" s="28">
        <v>405994.14984313998</v>
      </c>
      <c r="U132" s="29">
        <v>4</v>
      </c>
      <c r="V132" s="23">
        <v>0</v>
      </c>
      <c r="W132" s="23">
        <v>0</v>
      </c>
      <c r="X132" s="23">
        <v>1</v>
      </c>
      <c r="Y132" s="23">
        <v>3</v>
      </c>
      <c r="Z132" s="30">
        <v>0</v>
      </c>
      <c r="AA132" s="32">
        <f t="shared" si="11"/>
        <v>28.85</v>
      </c>
      <c r="AB132" s="19">
        <v>11642</v>
      </c>
    </row>
    <row r="133" spans="1:28" x14ac:dyDescent="0.2">
      <c r="A133" s="31">
        <f t="shared" si="7"/>
        <v>113</v>
      </c>
      <c r="B133" s="24">
        <f t="shared" si="8"/>
        <v>53</v>
      </c>
      <c r="C133" s="26" t="s">
        <v>26</v>
      </c>
      <c r="D133" s="27" t="s">
        <v>27</v>
      </c>
      <c r="E133" s="25" t="s">
        <v>74</v>
      </c>
      <c r="F133" s="22">
        <v>0.496</v>
      </c>
      <c r="G133" s="22" t="s">
        <v>75</v>
      </c>
      <c r="H133" s="21">
        <v>2</v>
      </c>
      <c r="I133" s="21">
        <v>3</v>
      </c>
      <c r="J133" s="22" t="s">
        <v>25</v>
      </c>
      <c r="K133" s="22" t="s">
        <v>76</v>
      </c>
      <c r="L133" s="22" t="s">
        <v>48</v>
      </c>
      <c r="M133" s="22" t="s">
        <v>48</v>
      </c>
      <c r="N133" s="22">
        <f>LOOKUP(L133,Sheet2!$B$1:$B$14,Sheet2!$A$1:$A$14)</f>
        <v>3</v>
      </c>
      <c r="O133" s="22">
        <f>LOOKUP(M133,Sheet2!$B$1:$B$14,Sheet2!$A$1:$A$14)</f>
        <v>3</v>
      </c>
      <c r="P133" s="22" t="str">
        <f t="shared" si="9"/>
        <v/>
      </c>
      <c r="Q133" s="22" t="str">
        <f t="shared" si="10"/>
        <v>Municipal</v>
      </c>
      <c r="R133" s="21" t="s">
        <v>36</v>
      </c>
      <c r="S133" s="21">
        <v>318044.20013656002</v>
      </c>
      <c r="T133" s="28">
        <v>404563.12013231002</v>
      </c>
      <c r="U133" s="29">
        <v>3</v>
      </c>
      <c r="V133" s="23">
        <v>0</v>
      </c>
      <c r="W133" s="23">
        <v>0</v>
      </c>
      <c r="X133" s="23">
        <v>2</v>
      </c>
      <c r="Y133" s="23">
        <v>1</v>
      </c>
      <c r="Z133" s="30">
        <v>0</v>
      </c>
      <c r="AA133" s="32">
        <f t="shared" si="11"/>
        <v>27.4</v>
      </c>
      <c r="AB133" s="19">
        <v>48384</v>
      </c>
    </row>
    <row r="134" spans="1:28" x14ac:dyDescent="0.2">
      <c r="A134" s="31">
        <f t="shared" si="7"/>
        <v>113</v>
      </c>
      <c r="B134" s="24">
        <f t="shared" si="8"/>
        <v>17</v>
      </c>
      <c r="C134" s="26" t="s">
        <v>41</v>
      </c>
      <c r="D134" s="27" t="s">
        <v>85</v>
      </c>
      <c r="E134" s="25" t="s">
        <v>81</v>
      </c>
      <c r="F134" s="22">
        <v>0.45</v>
      </c>
      <c r="G134" s="22" t="s">
        <v>82</v>
      </c>
      <c r="H134" s="21">
        <v>2</v>
      </c>
      <c r="I134" s="21">
        <v>4</v>
      </c>
      <c r="J134" s="22" t="s">
        <v>83</v>
      </c>
      <c r="K134" s="22" t="s">
        <v>84</v>
      </c>
      <c r="L134" s="22" t="s">
        <v>28</v>
      </c>
      <c r="M134" s="22" t="s">
        <v>28</v>
      </c>
      <c r="N134" s="22">
        <f>LOOKUP(L134,Sheet2!$B$1:$B$14,Sheet2!$A$1:$A$14)</f>
        <v>2</v>
      </c>
      <c r="O134" s="22">
        <f>LOOKUP(M134,Sheet2!$B$1:$B$14,Sheet2!$A$1:$A$14)</f>
        <v>2</v>
      </c>
      <c r="P134" s="22" t="str">
        <f t="shared" si="9"/>
        <v/>
      </c>
      <c r="Q134" s="22" t="str">
        <f t="shared" si="10"/>
        <v>County</v>
      </c>
      <c r="R134" s="21" t="s">
        <v>36</v>
      </c>
      <c r="S134" s="21">
        <v>373685.87992730999</v>
      </c>
      <c r="T134" s="28">
        <v>385610.44001170999</v>
      </c>
      <c r="U134" s="29">
        <v>3</v>
      </c>
      <c r="V134" s="23">
        <v>0</v>
      </c>
      <c r="W134" s="23">
        <v>0</v>
      </c>
      <c r="X134" s="23">
        <v>2</v>
      </c>
      <c r="Y134" s="23">
        <v>1</v>
      </c>
      <c r="Z134" s="30">
        <v>0</v>
      </c>
      <c r="AA134" s="32">
        <f t="shared" si="11"/>
        <v>27.4</v>
      </c>
      <c r="AB134" s="19">
        <v>49943</v>
      </c>
    </row>
    <row r="135" spans="1:28" x14ac:dyDescent="0.2">
      <c r="A135" s="31">
        <f t="shared" si="7"/>
        <v>113</v>
      </c>
      <c r="B135" s="24">
        <f t="shared" si="8"/>
        <v>36</v>
      </c>
      <c r="C135" s="26" t="s">
        <v>34</v>
      </c>
      <c r="D135" s="27" t="s">
        <v>35</v>
      </c>
      <c r="E135" s="25" t="s">
        <v>86</v>
      </c>
      <c r="F135" s="22">
        <v>0</v>
      </c>
      <c r="G135" s="22" t="s">
        <v>87</v>
      </c>
      <c r="H135" s="21">
        <v>3</v>
      </c>
      <c r="I135" s="21">
        <v>4</v>
      </c>
      <c r="J135" s="22" t="s">
        <v>88</v>
      </c>
      <c r="K135" s="22" t="s">
        <v>89</v>
      </c>
      <c r="L135" s="22" t="s">
        <v>48</v>
      </c>
      <c r="M135" s="22" t="s">
        <v>48</v>
      </c>
      <c r="N135" s="22">
        <f>LOOKUP(L135,Sheet2!$B$1:$B$14,Sheet2!$A$1:$A$14)</f>
        <v>3</v>
      </c>
      <c r="O135" s="22">
        <f>LOOKUP(M135,Sheet2!$B$1:$B$14,Sheet2!$A$1:$A$14)</f>
        <v>3</v>
      </c>
      <c r="P135" s="22" t="str">
        <f t="shared" si="9"/>
        <v/>
      </c>
      <c r="Q135" s="22" t="str">
        <f t="shared" si="10"/>
        <v>Municipal</v>
      </c>
      <c r="R135" s="21" t="s">
        <v>36</v>
      </c>
      <c r="S135" s="21">
        <v>420795.18013072002</v>
      </c>
      <c r="T135" s="28">
        <v>505554.77000421</v>
      </c>
      <c r="U135" s="29">
        <v>3</v>
      </c>
      <c r="V135" s="23">
        <v>0</v>
      </c>
      <c r="W135" s="23">
        <v>0</v>
      </c>
      <c r="X135" s="23">
        <v>2</v>
      </c>
      <c r="Y135" s="23">
        <v>1</v>
      </c>
      <c r="Z135" s="30">
        <v>0</v>
      </c>
      <c r="AA135" s="32">
        <f t="shared" si="11"/>
        <v>27.4</v>
      </c>
      <c r="AB135" s="19">
        <v>8439</v>
      </c>
    </row>
    <row r="136" spans="1:28" x14ac:dyDescent="0.2">
      <c r="A136" s="31">
        <f t="shared" si="7"/>
        <v>113</v>
      </c>
      <c r="B136" s="24">
        <f t="shared" si="8"/>
        <v>53</v>
      </c>
      <c r="C136" s="26" t="s">
        <v>26</v>
      </c>
      <c r="D136" s="27" t="s">
        <v>27</v>
      </c>
      <c r="E136" s="25" t="s">
        <v>165</v>
      </c>
      <c r="F136" s="22">
        <v>1.0880000000000001</v>
      </c>
      <c r="G136" s="22" t="s">
        <v>166</v>
      </c>
      <c r="H136" s="21">
        <v>2</v>
      </c>
      <c r="I136" s="21">
        <v>4</v>
      </c>
      <c r="J136" s="22" t="s">
        <v>167</v>
      </c>
      <c r="K136" s="22" t="s">
        <v>168</v>
      </c>
      <c r="L136" s="22" t="s">
        <v>48</v>
      </c>
      <c r="M136" s="22" t="s">
        <v>48</v>
      </c>
      <c r="N136" s="22">
        <f>LOOKUP(L136,Sheet2!$B$1:$B$14,Sheet2!$A$1:$A$14)</f>
        <v>3</v>
      </c>
      <c r="O136" s="22">
        <f>LOOKUP(M136,Sheet2!$B$1:$B$14,Sheet2!$A$1:$A$14)</f>
        <v>3</v>
      </c>
      <c r="P136" s="22" t="str">
        <f t="shared" si="9"/>
        <v/>
      </c>
      <c r="Q136" s="22" t="str">
        <f t="shared" si="10"/>
        <v>Municipal</v>
      </c>
      <c r="R136" s="21" t="s">
        <v>36</v>
      </c>
      <c r="S136" s="21">
        <v>320880.92980634002</v>
      </c>
      <c r="T136" s="28">
        <v>397600.92000116</v>
      </c>
      <c r="U136" s="29">
        <v>3</v>
      </c>
      <c r="V136" s="23">
        <v>0</v>
      </c>
      <c r="W136" s="23">
        <v>0</v>
      </c>
      <c r="X136" s="23">
        <v>2</v>
      </c>
      <c r="Y136" s="23">
        <v>1</v>
      </c>
      <c r="Z136" s="30">
        <v>0</v>
      </c>
      <c r="AA136" s="32">
        <f t="shared" si="11"/>
        <v>27.4</v>
      </c>
      <c r="AB136" s="19">
        <v>20914</v>
      </c>
    </row>
    <row r="137" spans="1:28" x14ac:dyDescent="0.2">
      <c r="A137" s="31">
        <f t="shared" si="7"/>
        <v>117</v>
      </c>
      <c r="B137" s="24">
        <f t="shared" si="8"/>
        <v>37</v>
      </c>
      <c r="C137" s="26" t="s">
        <v>34</v>
      </c>
      <c r="D137" s="27" t="s">
        <v>35</v>
      </c>
      <c r="E137" s="25" t="s">
        <v>30</v>
      </c>
      <c r="F137" s="22">
        <v>1.655</v>
      </c>
      <c r="G137" s="22" t="s">
        <v>46</v>
      </c>
      <c r="H137" s="21">
        <v>2</v>
      </c>
      <c r="I137" s="21">
        <v>3</v>
      </c>
      <c r="J137" s="22" t="s">
        <v>32</v>
      </c>
      <c r="K137" s="22" t="s">
        <v>47</v>
      </c>
      <c r="L137" s="22" t="s">
        <v>28</v>
      </c>
      <c r="M137" s="22" t="s">
        <v>48</v>
      </c>
      <c r="N137" s="22">
        <f>LOOKUP(L137,Sheet2!$B$1:$B$14,Sheet2!$A$1:$A$14)</f>
        <v>2</v>
      </c>
      <c r="O137" s="22">
        <f>LOOKUP(M137,Sheet2!$B$1:$B$14,Sheet2!$A$1:$A$14)</f>
        <v>3</v>
      </c>
      <c r="P137" s="22" t="str">
        <f t="shared" si="9"/>
        <v/>
      </c>
      <c r="Q137" s="22" t="str">
        <f t="shared" si="10"/>
        <v>County</v>
      </c>
      <c r="R137" s="21" t="s">
        <v>36</v>
      </c>
      <c r="S137" s="21">
        <v>428103.59974640002</v>
      </c>
      <c r="T137" s="28">
        <v>505373.05981509999</v>
      </c>
      <c r="U137" s="29">
        <v>5</v>
      </c>
      <c r="V137" s="23">
        <v>0</v>
      </c>
      <c r="W137" s="23">
        <v>0</v>
      </c>
      <c r="X137" s="23">
        <v>1</v>
      </c>
      <c r="Y137" s="23">
        <v>2</v>
      </c>
      <c r="Z137" s="30">
        <v>2</v>
      </c>
      <c r="AA137" s="32">
        <f t="shared" si="11"/>
        <v>24.79</v>
      </c>
      <c r="AB137" s="19">
        <v>51063</v>
      </c>
    </row>
    <row r="138" spans="1:28" x14ac:dyDescent="0.2">
      <c r="A138" s="31">
        <f t="shared" si="7"/>
        <v>118</v>
      </c>
      <c r="B138" s="24">
        <f t="shared" si="8"/>
        <v>38</v>
      </c>
      <c r="C138" s="26" t="s">
        <v>34</v>
      </c>
      <c r="D138" s="27" t="s">
        <v>35</v>
      </c>
      <c r="E138" s="25" t="s">
        <v>30</v>
      </c>
      <c r="F138" s="22">
        <v>0.79800000000000004</v>
      </c>
      <c r="G138" s="22" t="s">
        <v>51</v>
      </c>
      <c r="H138" s="21">
        <v>2</v>
      </c>
      <c r="I138" s="21">
        <v>4</v>
      </c>
      <c r="J138" s="22" t="s">
        <v>32</v>
      </c>
      <c r="K138" s="22" t="s">
        <v>52</v>
      </c>
      <c r="L138" s="22" t="s">
        <v>28</v>
      </c>
      <c r="M138" s="22" t="s">
        <v>48</v>
      </c>
      <c r="N138" s="22">
        <f>LOOKUP(L138,Sheet2!$B$1:$B$14,Sheet2!$A$1:$A$14)</f>
        <v>2</v>
      </c>
      <c r="O138" s="22">
        <f>LOOKUP(M138,Sheet2!$B$1:$B$14,Sheet2!$A$1:$A$14)</f>
        <v>3</v>
      </c>
      <c r="P138" s="22" t="str">
        <f t="shared" si="9"/>
        <v/>
      </c>
      <c r="Q138" s="22" t="str">
        <f t="shared" si="10"/>
        <v>County</v>
      </c>
      <c r="R138" s="21" t="s">
        <v>36</v>
      </c>
      <c r="S138" s="21">
        <v>423797.30008571001</v>
      </c>
      <c r="T138" s="28">
        <v>503902.02971317002</v>
      </c>
      <c r="U138" s="29">
        <v>4</v>
      </c>
      <c r="V138" s="23">
        <v>0</v>
      </c>
      <c r="W138" s="23">
        <v>0</v>
      </c>
      <c r="X138" s="23">
        <v>0</v>
      </c>
      <c r="Y138" s="23">
        <v>4</v>
      </c>
      <c r="Z138" s="30">
        <v>0</v>
      </c>
      <c r="AA138" s="32">
        <f t="shared" si="11"/>
        <v>24.24</v>
      </c>
      <c r="AB138" s="19">
        <v>50118</v>
      </c>
    </row>
    <row r="139" spans="1:28" x14ac:dyDescent="0.2">
      <c r="A139" s="31">
        <f t="shared" si="7"/>
        <v>119</v>
      </c>
      <c r="B139" s="24">
        <f t="shared" si="8"/>
        <v>55</v>
      </c>
      <c r="C139" s="26" t="s">
        <v>26</v>
      </c>
      <c r="D139" s="27" t="s">
        <v>27</v>
      </c>
      <c r="E139" s="25" t="s">
        <v>65</v>
      </c>
      <c r="F139" s="22">
        <v>0.44700000000000001</v>
      </c>
      <c r="G139" s="22" t="s">
        <v>66</v>
      </c>
      <c r="H139" s="21">
        <v>2</v>
      </c>
      <c r="I139" s="21">
        <v>3</v>
      </c>
      <c r="J139" s="22" t="s">
        <v>67</v>
      </c>
      <c r="K139" s="22" t="s">
        <v>68</v>
      </c>
      <c r="L139" s="22" t="s">
        <v>28</v>
      </c>
      <c r="M139" s="22" t="s">
        <v>48</v>
      </c>
      <c r="N139" s="22">
        <f>LOOKUP(L139,Sheet2!$B$1:$B$14,Sheet2!$A$1:$A$14)</f>
        <v>2</v>
      </c>
      <c r="O139" s="22">
        <f>LOOKUP(M139,Sheet2!$B$1:$B$14,Sheet2!$A$1:$A$14)</f>
        <v>3</v>
      </c>
      <c r="P139" s="22" t="str">
        <f t="shared" si="9"/>
        <v/>
      </c>
      <c r="Q139" s="22" t="str">
        <f t="shared" si="10"/>
        <v>County</v>
      </c>
      <c r="R139" s="21" t="s">
        <v>36</v>
      </c>
      <c r="S139" s="21">
        <v>322447.34994093003</v>
      </c>
      <c r="T139" s="28">
        <v>397883.67021770001</v>
      </c>
      <c r="U139" s="29">
        <v>3</v>
      </c>
      <c r="V139" s="23">
        <v>0</v>
      </c>
      <c r="W139" s="23">
        <v>0</v>
      </c>
      <c r="X139" s="23">
        <v>1</v>
      </c>
      <c r="Y139" s="23">
        <v>2</v>
      </c>
      <c r="Z139" s="30">
        <v>0</v>
      </c>
      <c r="AA139" s="32">
        <f t="shared" si="11"/>
        <v>22.79</v>
      </c>
      <c r="AB139" s="19">
        <v>18220</v>
      </c>
    </row>
    <row r="140" spans="1:28" x14ac:dyDescent="0.2">
      <c r="A140" s="31">
        <f t="shared" si="7"/>
        <v>119</v>
      </c>
      <c r="B140" s="24">
        <f t="shared" si="8"/>
        <v>55</v>
      </c>
      <c r="C140" s="26" t="s">
        <v>26</v>
      </c>
      <c r="D140" s="27" t="s">
        <v>27</v>
      </c>
      <c r="E140" s="25" t="s">
        <v>69</v>
      </c>
      <c r="F140" s="22">
        <v>0.69699999999999995</v>
      </c>
      <c r="G140" s="22" t="s">
        <v>70</v>
      </c>
      <c r="H140" s="21">
        <v>2</v>
      </c>
      <c r="I140" s="21">
        <v>4</v>
      </c>
      <c r="J140" s="22" t="s">
        <v>71</v>
      </c>
      <c r="K140" s="22" t="s">
        <v>72</v>
      </c>
      <c r="L140" s="22" t="s">
        <v>28</v>
      </c>
      <c r="M140" s="22" t="s">
        <v>29</v>
      </c>
      <c r="N140" s="22">
        <f>LOOKUP(L140,Sheet2!$B$1:$B$14,Sheet2!$A$1:$A$14)</f>
        <v>2</v>
      </c>
      <c r="O140" s="22">
        <f>LOOKUP(M140,Sheet2!$B$1:$B$14,Sheet2!$A$1:$A$14)</f>
        <v>13</v>
      </c>
      <c r="P140" s="22" t="str">
        <f t="shared" si="9"/>
        <v/>
      </c>
      <c r="Q140" s="22" t="str">
        <f t="shared" si="10"/>
        <v>County</v>
      </c>
      <c r="R140" s="21" t="s">
        <v>29</v>
      </c>
      <c r="S140" s="21">
        <v>324940.44004429999</v>
      </c>
      <c r="T140" s="28">
        <v>400914.71989067999</v>
      </c>
      <c r="U140" s="29">
        <v>3</v>
      </c>
      <c r="V140" s="23">
        <v>0</v>
      </c>
      <c r="W140" s="23">
        <v>0</v>
      </c>
      <c r="X140" s="23">
        <v>1</v>
      </c>
      <c r="Y140" s="23">
        <v>2</v>
      </c>
      <c r="Z140" s="30">
        <v>0</v>
      </c>
      <c r="AA140" s="32">
        <f t="shared" si="11"/>
        <v>22.79</v>
      </c>
      <c r="AB140" s="19">
        <v>19815</v>
      </c>
    </row>
    <row r="141" spans="1:28" x14ac:dyDescent="0.2">
      <c r="A141" s="31">
        <f t="shared" si="7"/>
        <v>119</v>
      </c>
      <c r="B141" s="24">
        <f t="shared" si="8"/>
        <v>55</v>
      </c>
      <c r="C141" s="26" t="s">
        <v>26</v>
      </c>
      <c r="D141" s="27" t="s">
        <v>27</v>
      </c>
      <c r="E141" s="25" t="s">
        <v>77</v>
      </c>
      <c r="F141" s="22">
        <v>0.39100000000000001</v>
      </c>
      <c r="G141" s="22" t="s">
        <v>78</v>
      </c>
      <c r="H141" s="21">
        <v>2</v>
      </c>
      <c r="I141" s="21">
        <v>4</v>
      </c>
      <c r="J141" s="22" t="s">
        <v>79</v>
      </c>
      <c r="K141" s="22" t="s">
        <v>80</v>
      </c>
      <c r="L141" s="22" t="s">
        <v>28</v>
      </c>
      <c r="M141" s="22" t="s">
        <v>48</v>
      </c>
      <c r="N141" s="22">
        <f>LOOKUP(L141,Sheet2!$B$1:$B$14,Sheet2!$A$1:$A$14)</f>
        <v>2</v>
      </c>
      <c r="O141" s="22">
        <f>LOOKUP(M141,Sheet2!$B$1:$B$14,Sheet2!$A$1:$A$14)</f>
        <v>3</v>
      </c>
      <c r="P141" s="22" t="str">
        <f t="shared" si="9"/>
        <v/>
      </c>
      <c r="Q141" s="22" t="str">
        <f t="shared" si="10"/>
        <v>County</v>
      </c>
      <c r="R141" s="21" t="s">
        <v>36</v>
      </c>
      <c r="S141" s="21">
        <v>327940.98026367999</v>
      </c>
      <c r="T141" s="28">
        <v>405436.72990017</v>
      </c>
      <c r="U141" s="29">
        <v>3</v>
      </c>
      <c r="V141" s="23">
        <v>0</v>
      </c>
      <c r="W141" s="23">
        <v>0</v>
      </c>
      <c r="X141" s="23">
        <v>1</v>
      </c>
      <c r="Y141" s="23">
        <v>2</v>
      </c>
      <c r="Z141" s="30">
        <v>0</v>
      </c>
      <c r="AA141" s="32">
        <f t="shared" si="11"/>
        <v>22.79</v>
      </c>
      <c r="AB141" s="19">
        <v>19594</v>
      </c>
    </row>
    <row r="142" spans="1:28" x14ac:dyDescent="0.2">
      <c r="A142" s="31">
        <f t="shared" si="7"/>
        <v>119</v>
      </c>
      <c r="B142" s="24">
        <f t="shared" si="8"/>
        <v>55</v>
      </c>
      <c r="C142" s="26" t="s">
        <v>26</v>
      </c>
      <c r="D142" s="27" t="s">
        <v>27</v>
      </c>
      <c r="E142" s="25" t="s">
        <v>43</v>
      </c>
      <c r="F142" s="22">
        <v>1.462</v>
      </c>
      <c r="G142" s="22" t="s">
        <v>90</v>
      </c>
      <c r="H142" s="21">
        <v>2</v>
      </c>
      <c r="I142" s="21">
        <v>4</v>
      </c>
      <c r="J142" s="22" t="s">
        <v>45</v>
      </c>
      <c r="K142" s="22" t="s">
        <v>91</v>
      </c>
      <c r="L142" s="22" t="s">
        <v>28</v>
      </c>
      <c r="M142" s="22" t="s">
        <v>48</v>
      </c>
      <c r="N142" s="22">
        <f>LOOKUP(L142,Sheet2!$B$1:$B$14,Sheet2!$A$1:$A$14)</f>
        <v>2</v>
      </c>
      <c r="O142" s="22">
        <f>LOOKUP(M142,Sheet2!$B$1:$B$14,Sheet2!$A$1:$A$14)</f>
        <v>3</v>
      </c>
      <c r="P142" s="22" t="str">
        <f t="shared" si="9"/>
        <v/>
      </c>
      <c r="Q142" s="22" t="str">
        <f t="shared" si="10"/>
        <v>County</v>
      </c>
      <c r="R142" s="21" t="s">
        <v>36</v>
      </c>
      <c r="S142" s="21">
        <v>327774.21969386999</v>
      </c>
      <c r="T142" s="28">
        <v>410887.51993534999</v>
      </c>
      <c r="U142" s="29">
        <v>3</v>
      </c>
      <c r="V142" s="23">
        <v>0</v>
      </c>
      <c r="W142" s="23">
        <v>0</v>
      </c>
      <c r="X142" s="23">
        <v>1</v>
      </c>
      <c r="Y142" s="23">
        <v>2</v>
      </c>
      <c r="Z142" s="30">
        <v>0</v>
      </c>
      <c r="AA142" s="32">
        <f t="shared" si="11"/>
        <v>22.79</v>
      </c>
      <c r="AB142" s="19">
        <v>9515</v>
      </c>
    </row>
    <row r="143" spans="1:28" x14ac:dyDescent="0.2">
      <c r="A143" s="31">
        <f t="shared" si="7"/>
        <v>119</v>
      </c>
      <c r="B143" s="24">
        <f t="shared" si="8"/>
        <v>55</v>
      </c>
      <c r="C143" s="26" t="s">
        <v>26</v>
      </c>
      <c r="D143" s="27" t="s">
        <v>27</v>
      </c>
      <c r="E143" s="25" t="s">
        <v>92</v>
      </c>
      <c r="F143" s="22">
        <v>50.823</v>
      </c>
      <c r="G143" s="22" t="s">
        <v>93</v>
      </c>
      <c r="H143" s="21">
        <v>2</v>
      </c>
      <c r="I143" s="21">
        <v>3</v>
      </c>
      <c r="J143" s="22" t="s">
        <v>94</v>
      </c>
      <c r="K143" s="22" t="s">
        <v>95</v>
      </c>
      <c r="L143" s="22" t="s">
        <v>28</v>
      </c>
      <c r="M143" s="22" t="s">
        <v>48</v>
      </c>
      <c r="N143" s="22">
        <f>LOOKUP(L143,Sheet2!$B$1:$B$14,Sheet2!$A$1:$A$14)</f>
        <v>2</v>
      </c>
      <c r="O143" s="22">
        <f>LOOKUP(M143,Sheet2!$B$1:$B$14,Sheet2!$A$1:$A$14)</f>
        <v>3</v>
      </c>
      <c r="P143" s="22" t="str">
        <f t="shared" si="9"/>
        <v/>
      </c>
      <c r="Q143" s="22" t="str">
        <f t="shared" si="10"/>
        <v>County</v>
      </c>
      <c r="R143" s="21" t="s">
        <v>36</v>
      </c>
      <c r="S143" s="21">
        <v>319683.34986458998</v>
      </c>
      <c r="T143" s="28">
        <v>404088.21999769</v>
      </c>
      <c r="U143" s="29">
        <v>3</v>
      </c>
      <c r="V143" s="23">
        <v>0</v>
      </c>
      <c r="W143" s="23">
        <v>0</v>
      </c>
      <c r="X143" s="23">
        <v>1</v>
      </c>
      <c r="Y143" s="23">
        <v>2</v>
      </c>
      <c r="Z143" s="30">
        <v>0</v>
      </c>
      <c r="AA143" s="32">
        <f t="shared" si="11"/>
        <v>22.79</v>
      </c>
      <c r="AB143" s="19">
        <v>53835</v>
      </c>
    </row>
    <row r="144" spans="1:28" x14ac:dyDescent="0.2">
      <c r="A144" s="31">
        <f t="shared" si="7"/>
        <v>119</v>
      </c>
      <c r="B144" s="24">
        <f t="shared" si="8"/>
        <v>55</v>
      </c>
      <c r="C144" s="26" t="s">
        <v>26</v>
      </c>
      <c r="D144" s="27" t="s">
        <v>27</v>
      </c>
      <c r="E144" s="25" t="s">
        <v>102</v>
      </c>
      <c r="F144" s="22">
        <v>0.31</v>
      </c>
      <c r="G144" s="22" t="s">
        <v>103</v>
      </c>
      <c r="H144" s="21">
        <v>2</v>
      </c>
      <c r="I144" s="21">
        <v>3</v>
      </c>
      <c r="J144" s="22" t="s">
        <v>104</v>
      </c>
      <c r="K144" s="22" t="s">
        <v>105</v>
      </c>
      <c r="L144" s="22" t="s">
        <v>28</v>
      </c>
      <c r="M144" s="22" t="s">
        <v>48</v>
      </c>
      <c r="N144" s="22">
        <f>LOOKUP(L144,Sheet2!$B$1:$B$14,Sheet2!$A$1:$A$14)</f>
        <v>2</v>
      </c>
      <c r="O144" s="22">
        <f>LOOKUP(M144,Sheet2!$B$1:$B$14,Sheet2!$A$1:$A$14)</f>
        <v>3</v>
      </c>
      <c r="P144" s="22" t="str">
        <f t="shared" si="9"/>
        <v/>
      </c>
      <c r="Q144" s="22" t="str">
        <f t="shared" si="10"/>
        <v>County</v>
      </c>
      <c r="R144" s="21" t="s">
        <v>36</v>
      </c>
      <c r="S144" s="21">
        <v>328551.58003218001</v>
      </c>
      <c r="T144" s="28">
        <v>406643.30025630002</v>
      </c>
      <c r="U144" s="29">
        <v>3</v>
      </c>
      <c r="V144" s="23">
        <v>0</v>
      </c>
      <c r="W144" s="23">
        <v>0</v>
      </c>
      <c r="X144" s="23">
        <v>1</v>
      </c>
      <c r="Y144" s="23">
        <v>2</v>
      </c>
      <c r="Z144" s="30">
        <v>0</v>
      </c>
      <c r="AA144" s="32">
        <f t="shared" si="11"/>
        <v>22.79</v>
      </c>
      <c r="AB144" s="19">
        <v>9924</v>
      </c>
    </row>
    <row r="145" spans="1:28" x14ac:dyDescent="0.2">
      <c r="A145" s="31">
        <f t="shared" si="7"/>
        <v>119</v>
      </c>
      <c r="B145" s="24">
        <f t="shared" si="8"/>
        <v>39</v>
      </c>
      <c r="C145" s="26" t="s">
        <v>34</v>
      </c>
      <c r="D145" s="27" t="s">
        <v>35</v>
      </c>
      <c r="E145" s="25" t="s">
        <v>116</v>
      </c>
      <c r="F145" s="22">
        <v>0.46400000000000002</v>
      </c>
      <c r="G145" s="22" t="s">
        <v>117</v>
      </c>
      <c r="H145" s="21">
        <v>2</v>
      </c>
      <c r="I145" s="21">
        <v>4</v>
      </c>
      <c r="J145" s="22" t="s">
        <v>118</v>
      </c>
      <c r="K145" s="22" t="s">
        <v>119</v>
      </c>
      <c r="L145" s="22" t="s">
        <v>28</v>
      </c>
      <c r="M145" s="22" t="s">
        <v>48</v>
      </c>
      <c r="N145" s="22">
        <f>LOOKUP(L145,Sheet2!$B$1:$B$14,Sheet2!$A$1:$A$14)</f>
        <v>2</v>
      </c>
      <c r="O145" s="22">
        <f>LOOKUP(M145,Sheet2!$B$1:$B$14,Sheet2!$A$1:$A$14)</f>
        <v>3</v>
      </c>
      <c r="P145" s="22" t="str">
        <f t="shared" si="9"/>
        <v/>
      </c>
      <c r="Q145" s="22" t="str">
        <f t="shared" si="10"/>
        <v>County</v>
      </c>
      <c r="R145" s="21" t="s">
        <v>36</v>
      </c>
      <c r="S145" s="21">
        <v>412517.61992889998</v>
      </c>
      <c r="T145" s="28">
        <v>511412.35966364999</v>
      </c>
      <c r="U145" s="29">
        <v>3</v>
      </c>
      <c r="V145" s="23">
        <v>0</v>
      </c>
      <c r="W145" s="23">
        <v>0</v>
      </c>
      <c r="X145" s="23">
        <v>1</v>
      </c>
      <c r="Y145" s="23">
        <v>2</v>
      </c>
      <c r="Z145" s="30">
        <v>0</v>
      </c>
      <c r="AA145" s="32">
        <f t="shared" si="11"/>
        <v>22.79</v>
      </c>
      <c r="AB145" s="19">
        <v>9438</v>
      </c>
    </row>
    <row r="146" spans="1:28" x14ac:dyDescent="0.2">
      <c r="A146" s="31">
        <f t="shared" si="7"/>
        <v>119</v>
      </c>
      <c r="B146" s="24">
        <f t="shared" si="8"/>
        <v>39</v>
      </c>
      <c r="C146" s="26" t="s">
        <v>34</v>
      </c>
      <c r="D146" s="27" t="s">
        <v>35</v>
      </c>
      <c r="E146" s="25" t="s">
        <v>124</v>
      </c>
      <c r="F146" s="22">
        <v>0.47699999999999998</v>
      </c>
      <c r="G146" s="22" t="s">
        <v>125</v>
      </c>
      <c r="H146" s="21">
        <v>2</v>
      </c>
      <c r="I146" s="21">
        <v>4</v>
      </c>
      <c r="J146" s="22" t="s">
        <v>126</v>
      </c>
      <c r="K146" s="22" t="s">
        <v>127</v>
      </c>
      <c r="L146" s="22" t="s">
        <v>48</v>
      </c>
      <c r="M146" s="22" t="s">
        <v>48</v>
      </c>
      <c r="N146" s="22">
        <f>LOOKUP(L146,Sheet2!$B$1:$B$14,Sheet2!$A$1:$A$14)</f>
        <v>3</v>
      </c>
      <c r="O146" s="22">
        <f>LOOKUP(M146,Sheet2!$B$1:$B$14,Sheet2!$A$1:$A$14)</f>
        <v>3</v>
      </c>
      <c r="P146" s="22" t="str">
        <f t="shared" si="9"/>
        <v/>
      </c>
      <c r="Q146" s="22" t="str">
        <f t="shared" si="10"/>
        <v>Municipal</v>
      </c>
      <c r="R146" s="21" t="s">
        <v>36</v>
      </c>
      <c r="S146" s="21">
        <v>422464.01014547999</v>
      </c>
      <c r="T146" s="28">
        <v>504514.01963172999</v>
      </c>
      <c r="U146" s="29">
        <v>3</v>
      </c>
      <c r="V146" s="23">
        <v>0</v>
      </c>
      <c r="W146" s="23">
        <v>0</v>
      </c>
      <c r="X146" s="23">
        <v>1</v>
      </c>
      <c r="Y146" s="23">
        <v>2</v>
      </c>
      <c r="Z146" s="30">
        <v>0</v>
      </c>
      <c r="AA146" s="32">
        <f t="shared" si="11"/>
        <v>22.79</v>
      </c>
      <c r="AB146" s="19">
        <v>12498</v>
      </c>
    </row>
    <row r="147" spans="1:28" x14ac:dyDescent="0.2">
      <c r="A147" s="31">
        <f t="shared" si="7"/>
        <v>119</v>
      </c>
      <c r="B147" s="24">
        <f t="shared" si="8"/>
        <v>10</v>
      </c>
      <c r="C147" s="26" t="s">
        <v>114</v>
      </c>
      <c r="D147" s="27" t="s">
        <v>115</v>
      </c>
      <c r="E147" s="25" t="s">
        <v>128</v>
      </c>
      <c r="F147" s="22">
        <v>26.274999999999999</v>
      </c>
      <c r="G147" s="22" t="s">
        <v>129</v>
      </c>
      <c r="H147" s="21">
        <v>2</v>
      </c>
      <c r="I147" s="21">
        <v>4</v>
      </c>
      <c r="J147" s="22" t="s">
        <v>130</v>
      </c>
      <c r="K147" s="22" t="s">
        <v>131</v>
      </c>
      <c r="L147" s="22" t="s">
        <v>132</v>
      </c>
      <c r="M147" s="22" t="s">
        <v>28</v>
      </c>
      <c r="N147" s="22">
        <f>LOOKUP(L147,Sheet2!$B$1:$B$14,Sheet2!$A$1:$A$14)</f>
        <v>1</v>
      </c>
      <c r="O147" s="22">
        <f>LOOKUP(M147,Sheet2!$B$1:$B$14,Sheet2!$A$1:$A$14)</f>
        <v>2</v>
      </c>
      <c r="P147" s="22" t="str">
        <f t="shared" si="9"/>
        <v/>
      </c>
      <c r="Q147" s="22" t="str">
        <f t="shared" si="10"/>
        <v>N.J.D.O.T.</v>
      </c>
      <c r="R147" s="21" t="s">
        <v>36</v>
      </c>
      <c r="S147" s="21">
        <v>309803.90018847998</v>
      </c>
      <c r="T147" s="28">
        <v>368460.33020119998</v>
      </c>
      <c r="U147" s="29">
        <v>3</v>
      </c>
      <c r="V147" s="23">
        <v>0</v>
      </c>
      <c r="W147" s="23">
        <v>0</v>
      </c>
      <c r="X147" s="23">
        <v>1</v>
      </c>
      <c r="Y147" s="23">
        <v>2</v>
      </c>
      <c r="Z147" s="30">
        <v>0</v>
      </c>
      <c r="AA147" s="32">
        <f t="shared" si="11"/>
        <v>22.79</v>
      </c>
      <c r="AB147" s="19">
        <v>10270</v>
      </c>
    </row>
    <row r="148" spans="1:28" x14ac:dyDescent="0.2">
      <c r="A148" s="31">
        <f t="shared" si="7"/>
        <v>119</v>
      </c>
      <c r="B148" s="24">
        <f t="shared" si="8"/>
        <v>10</v>
      </c>
      <c r="C148" s="26" t="s">
        <v>114</v>
      </c>
      <c r="D148" s="27" t="s">
        <v>159</v>
      </c>
      <c r="E148" s="25" t="s">
        <v>155</v>
      </c>
      <c r="F148" s="22">
        <v>34.058</v>
      </c>
      <c r="G148" s="22" t="s">
        <v>156</v>
      </c>
      <c r="H148" s="21">
        <v>2</v>
      </c>
      <c r="I148" s="21">
        <v>3</v>
      </c>
      <c r="J148" s="22" t="s">
        <v>157</v>
      </c>
      <c r="K148" s="22" t="s">
        <v>158</v>
      </c>
      <c r="L148" s="22" t="s">
        <v>28</v>
      </c>
      <c r="M148" s="22" t="s">
        <v>48</v>
      </c>
      <c r="N148" s="22">
        <f>LOOKUP(L148,Sheet2!$B$1:$B$14,Sheet2!$A$1:$A$14)</f>
        <v>2</v>
      </c>
      <c r="O148" s="22">
        <f>LOOKUP(M148,Sheet2!$B$1:$B$14,Sheet2!$A$1:$A$14)</f>
        <v>3</v>
      </c>
      <c r="P148" s="22" t="str">
        <f t="shared" si="9"/>
        <v/>
      </c>
      <c r="Q148" s="22" t="str">
        <f t="shared" si="10"/>
        <v>County</v>
      </c>
      <c r="R148" s="21" t="s">
        <v>36</v>
      </c>
      <c r="S148" s="21">
        <v>342308.89021720999</v>
      </c>
      <c r="T148" s="28">
        <v>326213.47993971</v>
      </c>
      <c r="U148" s="29">
        <v>3</v>
      </c>
      <c r="V148" s="23">
        <v>0</v>
      </c>
      <c r="W148" s="23">
        <v>0</v>
      </c>
      <c r="X148" s="23">
        <v>1</v>
      </c>
      <c r="Y148" s="23">
        <v>2</v>
      </c>
      <c r="Z148" s="30">
        <v>0</v>
      </c>
      <c r="AA148" s="32">
        <f t="shared" si="11"/>
        <v>22.79</v>
      </c>
      <c r="AB148" s="19">
        <v>50317</v>
      </c>
    </row>
    <row r="149" spans="1:28" x14ac:dyDescent="0.2">
      <c r="A149" s="31">
        <f t="shared" ref="A149:A212" si="12">_xlfn.RANK.EQ(AA149,$AA$21:$AA$233,0)</f>
        <v>119</v>
      </c>
      <c r="B149" s="24">
        <f t="shared" ref="B149:B212" si="13">SUMPRODUCT(--(C149=$C$21:$C$233),--(A149&gt;$A$21:$A$233))+1</f>
        <v>55</v>
      </c>
      <c r="C149" s="26" t="s">
        <v>26</v>
      </c>
      <c r="D149" s="27" t="s">
        <v>164</v>
      </c>
      <c r="E149" s="25" t="s">
        <v>160</v>
      </c>
      <c r="F149" s="22">
        <v>8.7680000000000007</v>
      </c>
      <c r="G149" s="22" t="s">
        <v>161</v>
      </c>
      <c r="H149" s="21">
        <v>2</v>
      </c>
      <c r="I149" s="21">
        <v>3</v>
      </c>
      <c r="J149" s="22" t="s">
        <v>162</v>
      </c>
      <c r="K149" s="22" t="s">
        <v>163</v>
      </c>
      <c r="L149" s="22" t="s">
        <v>28</v>
      </c>
      <c r="M149" s="22" t="s">
        <v>48</v>
      </c>
      <c r="N149" s="22">
        <f>LOOKUP(L149,Sheet2!$B$1:$B$14,Sheet2!$A$1:$A$14)</f>
        <v>2</v>
      </c>
      <c r="O149" s="22">
        <f>LOOKUP(M149,Sheet2!$B$1:$B$14,Sheet2!$A$1:$A$14)</f>
        <v>3</v>
      </c>
      <c r="P149" s="22" t="str">
        <f t="shared" ref="P149:P212" si="14">IF(N149&gt;O149, "FLAG","")</f>
        <v/>
      </c>
      <c r="Q149" s="22" t="str">
        <f t="shared" ref="Q149:Q212" si="15">IF(P149="", L149,M149)</f>
        <v>County</v>
      </c>
      <c r="R149" s="21" t="s">
        <v>36</v>
      </c>
      <c r="S149" s="21">
        <v>341498.36968253</v>
      </c>
      <c r="T149" s="28">
        <v>387369.66994296998</v>
      </c>
      <c r="U149" s="29">
        <v>3</v>
      </c>
      <c r="V149" s="23">
        <v>0</v>
      </c>
      <c r="W149" s="23">
        <v>0</v>
      </c>
      <c r="X149" s="23">
        <v>1</v>
      </c>
      <c r="Y149" s="23">
        <v>2</v>
      </c>
      <c r="Z149" s="30">
        <v>0</v>
      </c>
      <c r="AA149" s="32">
        <f t="shared" ref="AA149:AA212" si="16">29.17*V149+29.17*W149+10.67*X149+6.06*Y149+Z149</f>
        <v>22.79</v>
      </c>
      <c r="AB149" s="19">
        <v>50782</v>
      </c>
    </row>
    <row r="150" spans="1:28" x14ac:dyDescent="0.2">
      <c r="A150" s="31">
        <f t="shared" si="12"/>
        <v>130</v>
      </c>
      <c r="B150" s="24">
        <f t="shared" si="13"/>
        <v>12</v>
      </c>
      <c r="C150" s="26" t="s">
        <v>114</v>
      </c>
      <c r="D150" s="27" t="s">
        <v>194</v>
      </c>
      <c r="E150" s="25" t="s">
        <v>191</v>
      </c>
      <c r="F150" s="22">
        <v>6.0759999999999996</v>
      </c>
      <c r="G150" s="22" t="s">
        <v>226</v>
      </c>
      <c r="H150" s="21">
        <v>2</v>
      </c>
      <c r="I150" s="21">
        <v>3</v>
      </c>
      <c r="J150" s="22" t="s">
        <v>193</v>
      </c>
      <c r="K150" s="22" t="s">
        <v>227</v>
      </c>
      <c r="L150" s="22" t="s">
        <v>28</v>
      </c>
      <c r="M150" s="22" t="s">
        <v>48</v>
      </c>
      <c r="N150" s="22">
        <f>LOOKUP(L150,Sheet2!$B$1:$B$14,Sheet2!$A$1:$A$14)</f>
        <v>2</v>
      </c>
      <c r="O150" s="22">
        <f>LOOKUP(M150,Sheet2!$B$1:$B$14,Sheet2!$A$1:$A$14)</f>
        <v>3</v>
      </c>
      <c r="P150" s="22" t="str">
        <f t="shared" si="14"/>
        <v/>
      </c>
      <c r="Q150" s="22" t="str">
        <f t="shared" si="15"/>
        <v>County</v>
      </c>
      <c r="R150" s="21" t="s">
        <v>36</v>
      </c>
      <c r="S150" s="21">
        <v>320242.52012697997</v>
      </c>
      <c r="T150" s="28">
        <v>317148.26995712001</v>
      </c>
      <c r="U150" s="29">
        <v>2</v>
      </c>
      <c r="V150" s="23">
        <v>0</v>
      </c>
      <c r="W150" s="23">
        <v>0</v>
      </c>
      <c r="X150" s="23">
        <v>2</v>
      </c>
      <c r="Y150" s="23">
        <v>0</v>
      </c>
      <c r="Z150" s="30">
        <v>0</v>
      </c>
      <c r="AA150" s="32">
        <f t="shared" si="16"/>
        <v>21.34</v>
      </c>
      <c r="AB150" s="19">
        <v>9302</v>
      </c>
    </row>
    <row r="151" spans="1:28" x14ac:dyDescent="0.2">
      <c r="A151" s="31">
        <f t="shared" si="12"/>
        <v>130</v>
      </c>
      <c r="B151" s="24">
        <f t="shared" si="13"/>
        <v>62</v>
      </c>
      <c r="C151" s="26" t="s">
        <v>26</v>
      </c>
      <c r="D151" s="27" t="s">
        <v>27</v>
      </c>
      <c r="E151" s="25" t="s">
        <v>93</v>
      </c>
      <c r="F151" s="22">
        <v>0.05</v>
      </c>
      <c r="G151" s="22" t="s">
        <v>275</v>
      </c>
      <c r="H151" s="21">
        <v>3</v>
      </c>
      <c r="I151" s="21">
        <v>4</v>
      </c>
      <c r="J151" s="22" t="s">
        <v>95</v>
      </c>
      <c r="K151" s="22" t="s">
        <v>276</v>
      </c>
      <c r="L151" s="22" t="s">
        <v>48</v>
      </c>
      <c r="M151" s="22" t="s">
        <v>48</v>
      </c>
      <c r="N151" s="22">
        <f>LOOKUP(L151,Sheet2!$B$1:$B$14,Sheet2!$A$1:$A$14)</f>
        <v>3</v>
      </c>
      <c r="O151" s="22">
        <f>LOOKUP(M151,Sheet2!$B$1:$B$14,Sheet2!$A$1:$A$14)</f>
        <v>3</v>
      </c>
      <c r="P151" s="22" t="str">
        <f t="shared" si="14"/>
        <v/>
      </c>
      <c r="Q151" s="22" t="str">
        <f t="shared" si="15"/>
        <v>Municipal</v>
      </c>
      <c r="R151" s="21" t="s">
        <v>36</v>
      </c>
      <c r="S151" s="21">
        <v>319457.24038147001</v>
      </c>
      <c r="T151" s="28">
        <v>403946.54993058002</v>
      </c>
      <c r="U151" s="29">
        <v>2</v>
      </c>
      <c r="V151" s="23">
        <v>0</v>
      </c>
      <c r="W151" s="23">
        <v>0</v>
      </c>
      <c r="X151" s="23">
        <v>2</v>
      </c>
      <c r="Y151" s="23">
        <v>0</v>
      </c>
      <c r="Z151" s="30">
        <v>0</v>
      </c>
      <c r="AA151" s="32">
        <f t="shared" si="16"/>
        <v>21.34</v>
      </c>
      <c r="AB151" s="19">
        <v>11817</v>
      </c>
    </row>
    <row r="152" spans="1:28" x14ac:dyDescent="0.2">
      <c r="A152" s="31">
        <f t="shared" si="12"/>
        <v>130</v>
      </c>
      <c r="B152" s="24">
        <f t="shared" si="13"/>
        <v>18</v>
      </c>
      <c r="C152" s="26" t="s">
        <v>41</v>
      </c>
      <c r="D152" s="27" t="s">
        <v>294</v>
      </c>
      <c r="E152" s="25" t="s">
        <v>290</v>
      </c>
      <c r="F152" s="22">
        <v>5.2110000000000003</v>
      </c>
      <c r="G152" s="22" t="s">
        <v>291</v>
      </c>
      <c r="H152" s="21">
        <v>2</v>
      </c>
      <c r="I152" s="21">
        <v>4</v>
      </c>
      <c r="J152" s="22" t="s">
        <v>292</v>
      </c>
      <c r="K152" s="22" t="s">
        <v>293</v>
      </c>
      <c r="L152" s="22" t="s">
        <v>28</v>
      </c>
      <c r="M152" s="22" t="s">
        <v>48</v>
      </c>
      <c r="N152" s="22">
        <f>LOOKUP(L152,Sheet2!$B$1:$B$14,Sheet2!$A$1:$A$14)</f>
        <v>2</v>
      </c>
      <c r="O152" s="22">
        <f>LOOKUP(M152,Sheet2!$B$1:$B$14,Sheet2!$A$1:$A$14)</f>
        <v>3</v>
      </c>
      <c r="P152" s="22" t="str">
        <f t="shared" si="14"/>
        <v/>
      </c>
      <c r="Q152" s="22" t="str">
        <f t="shared" si="15"/>
        <v>County</v>
      </c>
      <c r="R152" s="21" t="s">
        <v>36</v>
      </c>
      <c r="S152" s="21">
        <v>366943.39994405</v>
      </c>
      <c r="T152" s="28">
        <v>415188.57986611</v>
      </c>
      <c r="U152" s="29">
        <v>2</v>
      </c>
      <c r="V152" s="23">
        <v>0</v>
      </c>
      <c r="W152" s="23">
        <v>0</v>
      </c>
      <c r="X152" s="23">
        <v>2</v>
      </c>
      <c r="Y152" s="23">
        <v>0</v>
      </c>
      <c r="Z152" s="30">
        <v>0</v>
      </c>
      <c r="AA152" s="32">
        <f t="shared" si="16"/>
        <v>21.34</v>
      </c>
      <c r="AB152" s="19">
        <v>24571</v>
      </c>
    </row>
    <row r="153" spans="1:28" x14ac:dyDescent="0.2">
      <c r="A153" s="31">
        <f t="shared" si="12"/>
        <v>130</v>
      </c>
      <c r="B153" s="24">
        <f t="shared" si="13"/>
        <v>41</v>
      </c>
      <c r="C153" s="26" t="s">
        <v>34</v>
      </c>
      <c r="D153" s="27" t="s">
        <v>211</v>
      </c>
      <c r="E153" s="25" t="s">
        <v>298</v>
      </c>
      <c r="F153" s="22">
        <v>0.95699999999999996</v>
      </c>
      <c r="G153" s="22" t="s">
        <v>299</v>
      </c>
      <c r="H153" s="21">
        <v>2</v>
      </c>
      <c r="I153" s="21">
        <v>3</v>
      </c>
      <c r="J153" s="22" t="s">
        <v>300</v>
      </c>
      <c r="K153" s="22" t="s">
        <v>301</v>
      </c>
      <c r="L153" s="22" t="s">
        <v>48</v>
      </c>
      <c r="M153" s="22" t="s">
        <v>48</v>
      </c>
      <c r="N153" s="22">
        <f>LOOKUP(L153,Sheet2!$B$1:$B$14,Sheet2!$A$1:$A$14)</f>
        <v>3</v>
      </c>
      <c r="O153" s="22">
        <f>LOOKUP(M153,Sheet2!$B$1:$B$14,Sheet2!$A$1:$A$14)</f>
        <v>3</v>
      </c>
      <c r="P153" s="22" t="str">
        <f t="shared" si="14"/>
        <v/>
      </c>
      <c r="Q153" s="22" t="str">
        <f t="shared" si="15"/>
        <v>Municipal</v>
      </c>
      <c r="R153" s="21" t="s">
        <v>36</v>
      </c>
      <c r="S153" s="21">
        <v>447716.24011119001</v>
      </c>
      <c r="T153" s="28">
        <v>553340.57017130998</v>
      </c>
      <c r="U153" s="29">
        <v>2</v>
      </c>
      <c r="V153" s="23">
        <v>0</v>
      </c>
      <c r="W153" s="23">
        <v>0</v>
      </c>
      <c r="X153" s="23">
        <v>2</v>
      </c>
      <c r="Y153" s="23">
        <v>0</v>
      </c>
      <c r="Z153" s="30">
        <v>0</v>
      </c>
      <c r="AA153" s="32">
        <f t="shared" si="16"/>
        <v>21.34</v>
      </c>
      <c r="AB153" s="19">
        <v>70249</v>
      </c>
    </row>
    <row r="154" spans="1:28" x14ac:dyDescent="0.2">
      <c r="A154" s="31">
        <f t="shared" si="12"/>
        <v>130</v>
      </c>
      <c r="B154" s="24">
        <f t="shared" si="13"/>
        <v>62</v>
      </c>
      <c r="C154" s="26" t="s">
        <v>26</v>
      </c>
      <c r="D154" s="27" t="s">
        <v>27</v>
      </c>
      <c r="E154" s="25" t="s">
        <v>57</v>
      </c>
      <c r="F154" s="22">
        <v>2.25</v>
      </c>
      <c r="G154" s="22" t="s">
        <v>339</v>
      </c>
      <c r="H154" s="21">
        <v>4</v>
      </c>
      <c r="I154" s="21">
        <v>6</v>
      </c>
      <c r="J154" s="22" t="s">
        <v>58</v>
      </c>
      <c r="K154" s="22" t="s">
        <v>340</v>
      </c>
      <c r="L154" s="22" t="s">
        <v>28</v>
      </c>
      <c r="M154" s="22" t="s">
        <v>28</v>
      </c>
      <c r="N154" s="22">
        <f>LOOKUP(L154,Sheet2!$B$1:$B$14,Sheet2!$A$1:$A$14)</f>
        <v>2</v>
      </c>
      <c r="O154" s="22">
        <f>LOOKUP(M154,Sheet2!$B$1:$B$14,Sheet2!$A$1:$A$14)</f>
        <v>2</v>
      </c>
      <c r="P154" s="22" t="str">
        <f t="shared" si="14"/>
        <v/>
      </c>
      <c r="Q154" s="22" t="str">
        <f t="shared" si="15"/>
        <v>County</v>
      </c>
      <c r="R154" s="21" t="s">
        <v>135</v>
      </c>
      <c r="S154" s="21">
        <v>327651.12987407</v>
      </c>
      <c r="T154" s="28">
        <v>405924.36033716</v>
      </c>
      <c r="U154" s="29">
        <v>2</v>
      </c>
      <c r="V154" s="23">
        <v>0</v>
      </c>
      <c r="W154" s="23">
        <v>0</v>
      </c>
      <c r="X154" s="23">
        <v>2</v>
      </c>
      <c r="Y154" s="23">
        <v>0</v>
      </c>
      <c r="Z154" s="30">
        <v>0</v>
      </c>
      <c r="AA154" s="32">
        <f t="shared" si="16"/>
        <v>21.34</v>
      </c>
      <c r="AB154" s="19">
        <v>12868</v>
      </c>
    </row>
    <row r="155" spans="1:28" x14ac:dyDescent="0.2">
      <c r="A155" s="31">
        <f t="shared" si="12"/>
        <v>130</v>
      </c>
      <c r="B155" s="24">
        <f t="shared" si="13"/>
        <v>41</v>
      </c>
      <c r="C155" s="26" t="s">
        <v>34</v>
      </c>
      <c r="D155" s="27" t="s">
        <v>108</v>
      </c>
      <c r="E155" s="25" t="s">
        <v>373</v>
      </c>
      <c r="F155" s="22">
        <v>0.124</v>
      </c>
      <c r="G155" s="22" t="s">
        <v>374</v>
      </c>
      <c r="H155" s="21">
        <v>2</v>
      </c>
      <c r="I155" s="21">
        <v>3</v>
      </c>
      <c r="J155" s="22" t="s">
        <v>375</v>
      </c>
      <c r="K155" s="22" t="s">
        <v>376</v>
      </c>
      <c r="L155" s="22" t="s">
        <v>48</v>
      </c>
      <c r="M155" s="22" t="s">
        <v>48</v>
      </c>
      <c r="N155" s="22">
        <f>LOOKUP(L155,Sheet2!$B$1:$B$14,Sheet2!$A$1:$A$14)</f>
        <v>3</v>
      </c>
      <c r="O155" s="22">
        <f>LOOKUP(M155,Sheet2!$B$1:$B$14,Sheet2!$A$1:$A$14)</f>
        <v>3</v>
      </c>
      <c r="P155" s="22" t="str">
        <f t="shared" si="14"/>
        <v/>
      </c>
      <c r="Q155" s="22" t="str">
        <f t="shared" si="15"/>
        <v>Municipal</v>
      </c>
      <c r="R155" s="21" t="s">
        <v>36</v>
      </c>
      <c r="S155" s="21">
        <v>444051.50010021002</v>
      </c>
      <c r="T155" s="28">
        <v>491100.71004616999</v>
      </c>
      <c r="U155" s="29">
        <v>2</v>
      </c>
      <c r="V155" s="23">
        <v>0</v>
      </c>
      <c r="W155" s="23">
        <v>0</v>
      </c>
      <c r="X155" s="23">
        <v>2</v>
      </c>
      <c r="Y155" s="23">
        <v>0</v>
      </c>
      <c r="Z155" s="30">
        <v>0</v>
      </c>
      <c r="AA155" s="32">
        <f t="shared" si="16"/>
        <v>21.34</v>
      </c>
      <c r="AB155" s="19">
        <v>10895</v>
      </c>
    </row>
    <row r="156" spans="1:28" x14ac:dyDescent="0.2">
      <c r="A156" s="31">
        <f t="shared" si="12"/>
        <v>130</v>
      </c>
      <c r="B156" s="24">
        <f t="shared" si="13"/>
        <v>62</v>
      </c>
      <c r="C156" s="26" t="s">
        <v>26</v>
      </c>
      <c r="D156" s="27" t="s">
        <v>27</v>
      </c>
      <c r="E156" s="25" t="s">
        <v>65</v>
      </c>
      <c r="F156" s="22">
        <v>0.69499999999999995</v>
      </c>
      <c r="G156" s="22" t="s">
        <v>269</v>
      </c>
      <c r="H156" s="21">
        <v>2</v>
      </c>
      <c r="I156" s="21">
        <v>3</v>
      </c>
      <c r="J156" s="22" t="s">
        <v>67</v>
      </c>
      <c r="K156" s="22" t="s">
        <v>270</v>
      </c>
      <c r="L156" s="22" t="s">
        <v>28</v>
      </c>
      <c r="M156" s="22" t="s">
        <v>48</v>
      </c>
      <c r="N156" s="22">
        <f>LOOKUP(L156,Sheet2!$B$1:$B$14,Sheet2!$A$1:$A$14)</f>
        <v>2</v>
      </c>
      <c r="O156" s="22">
        <f>LOOKUP(M156,Sheet2!$B$1:$B$14,Sheet2!$A$1:$A$14)</f>
        <v>3</v>
      </c>
      <c r="P156" s="22" t="str">
        <f t="shared" si="14"/>
        <v/>
      </c>
      <c r="Q156" s="22" t="str">
        <f t="shared" si="15"/>
        <v>County</v>
      </c>
      <c r="R156" s="21" t="s">
        <v>36</v>
      </c>
      <c r="S156" s="21">
        <v>321983.2099737</v>
      </c>
      <c r="T156" s="28">
        <v>399114.80982425</v>
      </c>
      <c r="U156" s="29">
        <v>2</v>
      </c>
      <c r="V156" s="23">
        <v>0</v>
      </c>
      <c r="W156" s="23">
        <v>0</v>
      </c>
      <c r="X156" s="23">
        <v>2</v>
      </c>
      <c r="Y156" s="23">
        <v>0</v>
      </c>
      <c r="Z156" s="30">
        <v>0</v>
      </c>
      <c r="AA156" s="32">
        <f t="shared" si="16"/>
        <v>21.34</v>
      </c>
      <c r="AB156" s="19">
        <v>26794</v>
      </c>
    </row>
    <row r="157" spans="1:28" x14ac:dyDescent="0.2">
      <c r="A157" s="31">
        <f t="shared" si="12"/>
        <v>130</v>
      </c>
      <c r="B157" s="24">
        <f t="shared" si="13"/>
        <v>18</v>
      </c>
      <c r="C157" s="26" t="s">
        <v>41</v>
      </c>
      <c r="D157" s="27" t="s">
        <v>294</v>
      </c>
      <c r="E157" s="25" t="s">
        <v>57</v>
      </c>
      <c r="F157" s="22">
        <v>9.74</v>
      </c>
      <c r="G157" s="22" t="s">
        <v>81</v>
      </c>
      <c r="H157" s="21">
        <v>2</v>
      </c>
      <c r="I157" s="21">
        <v>4</v>
      </c>
      <c r="J157" s="22" t="s">
        <v>393</v>
      </c>
      <c r="K157" s="22" t="s">
        <v>394</v>
      </c>
      <c r="L157" s="22" t="s">
        <v>48</v>
      </c>
      <c r="M157" s="22" t="s">
        <v>28</v>
      </c>
      <c r="N157" s="22">
        <f>LOOKUP(L157,Sheet2!$B$1:$B$14,Sheet2!$A$1:$A$14)</f>
        <v>3</v>
      </c>
      <c r="O157" s="22">
        <f>LOOKUP(M157,Sheet2!$B$1:$B$14,Sheet2!$A$1:$A$14)</f>
        <v>2</v>
      </c>
      <c r="P157" s="22" t="str">
        <f t="shared" si="14"/>
        <v>FLAG</v>
      </c>
      <c r="Q157" s="22" t="str">
        <f t="shared" si="15"/>
        <v>County</v>
      </c>
      <c r="R157" s="21" t="s">
        <v>36</v>
      </c>
      <c r="S157" s="21">
        <v>366038.78970035003</v>
      </c>
      <c r="T157" s="28">
        <v>411577.20969806</v>
      </c>
      <c r="U157" s="29">
        <v>2</v>
      </c>
      <c r="V157" s="23">
        <v>0</v>
      </c>
      <c r="W157" s="23">
        <v>0</v>
      </c>
      <c r="X157" s="23">
        <v>2</v>
      </c>
      <c r="Y157" s="23">
        <v>0</v>
      </c>
      <c r="Z157" s="30">
        <v>0</v>
      </c>
      <c r="AA157" s="32">
        <f t="shared" si="16"/>
        <v>21.34</v>
      </c>
      <c r="AB157" s="19">
        <v>50481</v>
      </c>
    </row>
    <row r="158" spans="1:28" x14ac:dyDescent="0.2">
      <c r="A158" s="31">
        <f t="shared" si="12"/>
        <v>130</v>
      </c>
      <c r="B158" s="24">
        <f t="shared" si="13"/>
        <v>62</v>
      </c>
      <c r="C158" s="26" t="s">
        <v>26</v>
      </c>
      <c r="D158" s="27" t="s">
        <v>164</v>
      </c>
      <c r="E158" s="25" t="s">
        <v>92</v>
      </c>
      <c r="F158" s="22">
        <v>45.686</v>
      </c>
      <c r="G158" s="22" t="s">
        <v>420</v>
      </c>
      <c r="H158" s="21">
        <v>2</v>
      </c>
      <c r="I158" s="21">
        <v>3</v>
      </c>
      <c r="J158" s="22" t="s">
        <v>94</v>
      </c>
      <c r="K158" s="22" t="s">
        <v>421</v>
      </c>
      <c r="L158" s="22" t="s">
        <v>28</v>
      </c>
      <c r="M158" s="22" t="s">
        <v>48</v>
      </c>
      <c r="N158" s="22">
        <f>LOOKUP(L158,Sheet2!$B$1:$B$14,Sheet2!$A$1:$A$14)</f>
        <v>2</v>
      </c>
      <c r="O158" s="22">
        <f>LOOKUP(M158,Sheet2!$B$1:$B$14,Sheet2!$A$1:$A$14)</f>
        <v>3</v>
      </c>
      <c r="P158" s="22" t="str">
        <f t="shared" si="14"/>
        <v/>
      </c>
      <c r="Q158" s="22" t="str">
        <f t="shared" si="15"/>
        <v>County</v>
      </c>
      <c r="R158" s="21" t="s">
        <v>36</v>
      </c>
      <c r="S158" s="21">
        <v>341618.85971875</v>
      </c>
      <c r="T158" s="28">
        <v>389208.92009000998</v>
      </c>
      <c r="U158" s="29">
        <v>2</v>
      </c>
      <c r="V158" s="23">
        <v>0</v>
      </c>
      <c r="W158" s="23">
        <v>0</v>
      </c>
      <c r="X158" s="23">
        <v>2</v>
      </c>
      <c r="Y158" s="23">
        <v>0</v>
      </c>
      <c r="Z158" s="30">
        <v>0</v>
      </c>
      <c r="AA158" s="32">
        <f t="shared" si="16"/>
        <v>21.34</v>
      </c>
      <c r="AB158" s="19">
        <v>51592</v>
      </c>
    </row>
    <row r="159" spans="1:28" x14ac:dyDescent="0.2">
      <c r="A159" s="31">
        <f t="shared" si="12"/>
        <v>139</v>
      </c>
      <c r="B159" s="24">
        <f t="shared" si="13"/>
        <v>43</v>
      </c>
      <c r="C159" s="26" t="s">
        <v>34</v>
      </c>
      <c r="D159" s="27" t="s">
        <v>35</v>
      </c>
      <c r="E159" s="25" t="s">
        <v>49</v>
      </c>
      <c r="F159" s="22">
        <v>44.439</v>
      </c>
      <c r="G159" s="22" t="s">
        <v>31</v>
      </c>
      <c r="H159" s="21">
        <v>2</v>
      </c>
      <c r="I159" s="21">
        <v>4</v>
      </c>
      <c r="J159" s="22" t="s">
        <v>50</v>
      </c>
      <c r="K159" s="22" t="s">
        <v>33</v>
      </c>
      <c r="L159" s="22" t="s">
        <v>48</v>
      </c>
      <c r="M159" s="22" t="s">
        <v>28</v>
      </c>
      <c r="N159" s="22">
        <f>LOOKUP(L159,Sheet2!$B$1:$B$14,Sheet2!$A$1:$A$14)</f>
        <v>3</v>
      </c>
      <c r="O159" s="22">
        <f>LOOKUP(M159,Sheet2!$B$1:$B$14,Sheet2!$A$1:$A$14)</f>
        <v>2</v>
      </c>
      <c r="P159" s="22" t="str">
        <f t="shared" si="14"/>
        <v>FLAG</v>
      </c>
      <c r="Q159" s="22" t="str">
        <f t="shared" si="15"/>
        <v>County</v>
      </c>
      <c r="R159" s="21" t="s">
        <v>36</v>
      </c>
      <c r="S159" s="21">
        <v>422291.66997371003</v>
      </c>
      <c r="T159" s="28">
        <v>512049.57007408002</v>
      </c>
      <c r="U159" s="29">
        <v>5</v>
      </c>
      <c r="V159" s="23">
        <v>0</v>
      </c>
      <c r="W159" s="23">
        <v>0</v>
      </c>
      <c r="X159" s="23">
        <v>0</v>
      </c>
      <c r="Y159" s="23">
        <v>3</v>
      </c>
      <c r="Z159" s="30">
        <v>2</v>
      </c>
      <c r="AA159" s="32">
        <f t="shared" si="16"/>
        <v>20.18</v>
      </c>
      <c r="AB159" s="19">
        <v>19419</v>
      </c>
    </row>
    <row r="160" spans="1:28" x14ac:dyDescent="0.2">
      <c r="A160" s="31">
        <f t="shared" si="12"/>
        <v>140</v>
      </c>
      <c r="B160" s="24">
        <f t="shared" si="13"/>
        <v>44</v>
      </c>
      <c r="C160" s="26" t="s">
        <v>34</v>
      </c>
      <c r="D160" s="27" t="s">
        <v>35</v>
      </c>
      <c r="E160" s="25" t="s">
        <v>53</v>
      </c>
      <c r="F160" s="22">
        <v>0.161</v>
      </c>
      <c r="G160" s="22" t="s">
        <v>54</v>
      </c>
      <c r="H160" s="21">
        <v>2</v>
      </c>
      <c r="I160" s="21">
        <v>4</v>
      </c>
      <c r="J160" s="22" t="s">
        <v>55</v>
      </c>
      <c r="K160" s="22" t="s">
        <v>56</v>
      </c>
      <c r="L160" s="22" t="s">
        <v>48</v>
      </c>
      <c r="M160" s="22" t="s">
        <v>48</v>
      </c>
      <c r="N160" s="22">
        <f>LOOKUP(L160,Sheet2!$B$1:$B$14,Sheet2!$A$1:$A$14)</f>
        <v>3</v>
      </c>
      <c r="O160" s="22">
        <f>LOOKUP(M160,Sheet2!$B$1:$B$14,Sheet2!$A$1:$A$14)</f>
        <v>3</v>
      </c>
      <c r="P160" s="22" t="str">
        <f t="shared" si="14"/>
        <v/>
      </c>
      <c r="Q160" s="22" t="str">
        <f t="shared" si="15"/>
        <v>Municipal</v>
      </c>
      <c r="R160" s="21" t="s">
        <v>36</v>
      </c>
      <c r="S160" s="21">
        <v>418822.44016583997</v>
      </c>
      <c r="T160" s="28">
        <v>506340.60986919003</v>
      </c>
      <c r="U160" s="29">
        <v>4</v>
      </c>
      <c r="V160" s="23">
        <v>0</v>
      </c>
      <c r="W160" s="23">
        <v>0</v>
      </c>
      <c r="X160" s="23">
        <v>0</v>
      </c>
      <c r="Y160" s="23">
        <v>3</v>
      </c>
      <c r="Z160" s="30">
        <v>1</v>
      </c>
      <c r="AA160" s="32">
        <f t="shared" si="16"/>
        <v>19.18</v>
      </c>
      <c r="AB160" s="19">
        <v>10348</v>
      </c>
    </row>
    <row r="161" spans="1:28" x14ac:dyDescent="0.2">
      <c r="A161" s="31">
        <f t="shared" si="12"/>
        <v>141</v>
      </c>
      <c r="B161" s="24">
        <f t="shared" si="13"/>
        <v>66</v>
      </c>
      <c r="C161" s="26" t="s">
        <v>26</v>
      </c>
      <c r="D161" s="27" t="s">
        <v>27</v>
      </c>
      <c r="E161" s="25" t="s">
        <v>57</v>
      </c>
      <c r="F161" s="22">
        <v>0.52200000000000002</v>
      </c>
      <c r="G161" s="22" t="s">
        <v>22</v>
      </c>
      <c r="H161" s="21">
        <v>2</v>
      </c>
      <c r="I161" s="21">
        <v>4</v>
      </c>
      <c r="J161" s="22" t="s">
        <v>58</v>
      </c>
      <c r="K161" s="22" t="s">
        <v>24</v>
      </c>
      <c r="L161" s="22" t="s">
        <v>28</v>
      </c>
      <c r="M161" s="22" t="s">
        <v>28</v>
      </c>
      <c r="N161" s="22">
        <f>LOOKUP(L161,Sheet2!$B$1:$B$14,Sheet2!$A$1:$A$14)</f>
        <v>2</v>
      </c>
      <c r="O161" s="22">
        <f>LOOKUP(M161,Sheet2!$B$1:$B$14,Sheet2!$A$1:$A$14)</f>
        <v>2</v>
      </c>
      <c r="P161" s="22" t="str">
        <f t="shared" si="14"/>
        <v/>
      </c>
      <c r="Q161" s="22" t="str">
        <f t="shared" si="15"/>
        <v>County</v>
      </c>
      <c r="R161" s="21" t="s">
        <v>36</v>
      </c>
      <c r="S161" s="21">
        <v>318526.77999731997</v>
      </c>
      <c r="T161" s="28">
        <v>405155.32967090001</v>
      </c>
      <c r="U161" s="29">
        <v>4</v>
      </c>
      <c r="V161" s="23">
        <v>0</v>
      </c>
      <c r="W161" s="23">
        <v>0</v>
      </c>
      <c r="X161" s="23">
        <v>1</v>
      </c>
      <c r="Y161" s="23">
        <v>1</v>
      </c>
      <c r="Z161" s="30">
        <v>2</v>
      </c>
      <c r="AA161" s="32">
        <f t="shared" si="16"/>
        <v>18.73</v>
      </c>
      <c r="AB161" s="19">
        <v>59789</v>
      </c>
    </row>
    <row r="162" spans="1:28" x14ac:dyDescent="0.2">
      <c r="A162" s="31">
        <f t="shared" si="12"/>
        <v>142</v>
      </c>
      <c r="B162" s="24">
        <f t="shared" si="13"/>
        <v>45</v>
      </c>
      <c r="C162" s="26" t="s">
        <v>34</v>
      </c>
      <c r="D162" s="27" t="s">
        <v>108</v>
      </c>
      <c r="E162" s="25" t="s">
        <v>87</v>
      </c>
      <c r="F162" s="22">
        <v>1.161</v>
      </c>
      <c r="G162" s="22" t="s">
        <v>106</v>
      </c>
      <c r="H162" s="21">
        <v>2</v>
      </c>
      <c r="I162" s="21">
        <v>4</v>
      </c>
      <c r="J162" s="22" t="s">
        <v>89</v>
      </c>
      <c r="K162" s="22" t="s">
        <v>107</v>
      </c>
      <c r="L162" s="22" t="s">
        <v>48</v>
      </c>
      <c r="M162" s="22" t="s">
        <v>48</v>
      </c>
      <c r="N162" s="22">
        <f>LOOKUP(L162,Sheet2!$B$1:$B$14,Sheet2!$A$1:$A$14)</f>
        <v>3</v>
      </c>
      <c r="O162" s="22">
        <f>LOOKUP(M162,Sheet2!$B$1:$B$14,Sheet2!$A$1:$A$14)</f>
        <v>3</v>
      </c>
      <c r="P162" s="22" t="str">
        <f t="shared" si="14"/>
        <v/>
      </c>
      <c r="Q162" s="22" t="str">
        <f t="shared" si="15"/>
        <v>Municipal</v>
      </c>
      <c r="R162" s="21" t="s">
        <v>36</v>
      </c>
      <c r="S162" s="21">
        <v>429713.71999731002</v>
      </c>
      <c r="T162" s="28">
        <v>496988.66966915003</v>
      </c>
      <c r="U162" s="29">
        <v>3</v>
      </c>
      <c r="V162" s="23">
        <v>0</v>
      </c>
      <c r="W162" s="23">
        <v>0</v>
      </c>
      <c r="X162" s="23">
        <v>0</v>
      </c>
      <c r="Y162" s="23">
        <v>3</v>
      </c>
      <c r="Z162" s="30">
        <v>0</v>
      </c>
      <c r="AA162" s="32">
        <f t="shared" si="16"/>
        <v>18.18</v>
      </c>
      <c r="AB162" s="19">
        <v>11089</v>
      </c>
    </row>
    <row r="163" spans="1:28" x14ac:dyDescent="0.2">
      <c r="A163" s="31">
        <f t="shared" si="12"/>
        <v>142</v>
      </c>
      <c r="B163" s="24">
        <f t="shared" si="13"/>
        <v>13</v>
      </c>
      <c r="C163" s="26" t="s">
        <v>114</v>
      </c>
      <c r="D163" s="27" t="s">
        <v>115</v>
      </c>
      <c r="E163" s="25" t="s">
        <v>111</v>
      </c>
      <c r="F163" s="22">
        <v>1.4259999999999999</v>
      </c>
      <c r="G163" s="22" t="s">
        <v>112</v>
      </c>
      <c r="H163" s="21">
        <v>2</v>
      </c>
      <c r="I163" s="21">
        <v>4</v>
      </c>
      <c r="J163" s="22" t="s">
        <v>64</v>
      </c>
      <c r="K163" s="22" t="s">
        <v>113</v>
      </c>
      <c r="L163" s="22" t="s">
        <v>48</v>
      </c>
      <c r="M163" s="22" t="s">
        <v>28</v>
      </c>
      <c r="N163" s="22">
        <f>LOOKUP(L163,Sheet2!$B$1:$B$14,Sheet2!$A$1:$A$14)</f>
        <v>3</v>
      </c>
      <c r="O163" s="22">
        <f>LOOKUP(M163,Sheet2!$B$1:$B$14,Sheet2!$A$1:$A$14)</f>
        <v>2</v>
      </c>
      <c r="P163" s="22" t="str">
        <f t="shared" si="14"/>
        <v>FLAG</v>
      </c>
      <c r="Q163" s="22" t="str">
        <f t="shared" si="15"/>
        <v>County</v>
      </c>
      <c r="R163" s="21" t="s">
        <v>36</v>
      </c>
      <c r="S163" s="21">
        <v>311045.32966933999</v>
      </c>
      <c r="T163" s="28">
        <v>365186.32988892001</v>
      </c>
      <c r="U163" s="29">
        <v>3</v>
      </c>
      <c r="V163" s="23">
        <v>0</v>
      </c>
      <c r="W163" s="23">
        <v>0</v>
      </c>
      <c r="X163" s="23">
        <v>0</v>
      </c>
      <c r="Y163" s="23">
        <v>3</v>
      </c>
      <c r="Z163" s="30">
        <v>0</v>
      </c>
      <c r="AA163" s="32">
        <f t="shared" si="16"/>
        <v>18.18</v>
      </c>
      <c r="AB163" s="19">
        <v>50975</v>
      </c>
    </row>
    <row r="164" spans="1:28" x14ac:dyDescent="0.2">
      <c r="A164" s="31">
        <f t="shared" si="12"/>
        <v>142</v>
      </c>
      <c r="B164" s="24">
        <f t="shared" si="13"/>
        <v>45</v>
      </c>
      <c r="C164" s="26" t="s">
        <v>34</v>
      </c>
      <c r="D164" s="27" t="s">
        <v>35</v>
      </c>
      <c r="E164" s="25" t="s">
        <v>98</v>
      </c>
      <c r="F164" s="22">
        <v>0.41299999999999998</v>
      </c>
      <c r="G164" s="22" t="s">
        <v>133</v>
      </c>
      <c r="H164" s="21">
        <v>3</v>
      </c>
      <c r="I164" s="21">
        <v>4</v>
      </c>
      <c r="J164" s="22" t="s">
        <v>99</v>
      </c>
      <c r="K164" s="22" t="s">
        <v>134</v>
      </c>
      <c r="L164" s="22" t="s">
        <v>28</v>
      </c>
      <c r="M164" s="22" t="s">
        <v>48</v>
      </c>
      <c r="N164" s="22">
        <f>LOOKUP(L164,Sheet2!$B$1:$B$14,Sheet2!$A$1:$A$14)</f>
        <v>2</v>
      </c>
      <c r="O164" s="22">
        <f>LOOKUP(M164,Sheet2!$B$1:$B$14,Sheet2!$A$1:$A$14)</f>
        <v>3</v>
      </c>
      <c r="P164" s="22" t="str">
        <f t="shared" si="14"/>
        <v/>
      </c>
      <c r="Q164" s="22" t="str">
        <f t="shared" si="15"/>
        <v>County</v>
      </c>
      <c r="R164" s="21" t="s">
        <v>135</v>
      </c>
      <c r="S164" s="21">
        <v>421483.51990613999</v>
      </c>
      <c r="T164" s="28">
        <v>500147.86017002002</v>
      </c>
      <c r="U164" s="29">
        <v>3</v>
      </c>
      <c r="V164" s="23">
        <v>0</v>
      </c>
      <c r="W164" s="23">
        <v>0</v>
      </c>
      <c r="X164" s="23">
        <v>0</v>
      </c>
      <c r="Y164" s="23">
        <v>3</v>
      </c>
      <c r="Z164" s="30">
        <v>0</v>
      </c>
      <c r="AA164" s="32">
        <f t="shared" si="16"/>
        <v>18.18</v>
      </c>
      <c r="AB164" s="19">
        <v>15446</v>
      </c>
    </row>
    <row r="165" spans="1:28" x14ac:dyDescent="0.2">
      <c r="A165" s="31">
        <f t="shared" si="12"/>
        <v>142</v>
      </c>
      <c r="B165" s="24">
        <f t="shared" si="13"/>
        <v>45</v>
      </c>
      <c r="C165" s="26" t="s">
        <v>34</v>
      </c>
      <c r="D165" s="27" t="s">
        <v>35</v>
      </c>
      <c r="E165" s="25" t="s">
        <v>136</v>
      </c>
      <c r="F165" s="22">
        <v>0.26600000000000001</v>
      </c>
      <c r="G165" s="22" t="s">
        <v>137</v>
      </c>
      <c r="H165" s="21">
        <v>2</v>
      </c>
      <c r="I165" s="21">
        <v>4</v>
      </c>
      <c r="J165" s="22" t="s">
        <v>138</v>
      </c>
      <c r="K165" s="22" t="s">
        <v>139</v>
      </c>
      <c r="L165" s="22" t="s">
        <v>48</v>
      </c>
      <c r="M165" s="22" t="s">
        <v>48</v>
      </c>
      <c r="N165" s="22">
        <f>LOOKUP(L165,Sheet2!$B$1:$B$14,Sheet2!$A$1:$A$14)</f>
        <v>3</v>
      </c>
      <c r="O165" s="22">
        <f>LOOKUP(M165,Sheet2!$B$1:$B$14,Sheet2!$A$1:$A$14)</f>
        <v>3</v>
      </c>
      <c r="P165" s="22" t="str">
        <f t="shared" si="14"/>
        <v/>
      </c>
      <c r="Q165" s="22" t="str">
        <f t="shared" si="15"/>
        <v>Municipal</v>
      </c>
      <c r="R165" s="21" t="s">
        <v>36</v>
      </c>
      <c r="S165" s="21">
        <v>414293.35028060002</v>
      </c>
      <c r="T165" s="28">
        <v>511395.40967929998</v>
      </c>
      <c r="U165" s="29">
        <v>3</v>
      </c>
      <c r="V165" s="23">
        <v>0</v>
      </c>
      <c r="W165" s="23">
        <v>0</v>
      </c>
      <c r="X165" s="23">
        <v>0</v>
      </c>
      <c r="Y165" s="23">
        <v>3</v>
      </c>
      <c r="Z165" s="30">
        <v>0</v>
      </c>
      <c r="AA165" s="32">
        <f t="shared" si="16"/>
        <v>18.18</v>
      </c>
      <c r="AB165" s="19">
        <v>15744</v>
      </c>
    </row>
    <row r="166" spans="1:28" x14ac:dyDescent="0.2">
      <c r="A166" s="31">
        <f t="shared" si="12"/>
        <v>146</v>
      </c>
      <c r="B166" s="24">
        <f t="shared" si="13"/>
        <v>67</v>
      </c>
      <c r="C166" s="26" t="s">
        <v>26</v>
      </c>
      <c r="D166" s="27" t="s">
        <v>173</v>
      </c>
      <c r="E166" s="25" t="s">
        <v>169</v>
      </c>
      <c r="F166" s="22">
        <v>0.25900000000000001</v>
      </c>
      <c r="G166" s="22" t="s">
        <v>170</v>
      </c>
      <c r="H166" s="21">
        <v>3</v>
      </c>
      <c r="I166" s="21">
        <v>4</v>
      </c>
      <c r="J166" s="22" t="s">
        <v>171</v>
      </c>
      <c r="K166" s="22" t="s">
        <v>172</v>
      </c>
      <c r="L166" s="22" t="s">
        <v>48</v>
      </c>
      <c r="M166" s="22" t="s">
        <v>48</v>
      </c>
      <c r="N166" s="22">
        <f>LOOKUP(L166,Sheet2!$B$1:$B$14,Sheet2!$A$1:$A$14)</f>
        <v>3</v>
      </c>
      <c r="O166" s="22">
        <f>LOOKUP(M166,Sheet2!$B$1:$B$14,Sheet2!$A$1:$A$14)</f>
        <v>3</v>
      </c>
      <c r="P166" s="22" t="str">
        <f t="shared" si="14"/>
        <v/>
      </c>
      <c r="Q166" s="22" t="str">
        <f t="shared" si="15"/>
        <v>Municipal</v>
      </c>
      <c r="R166" s="21" t="s">
        <v>36</v>
      </c>
      <c r="S166" s="21">
        <v>324818.98998831998</v>
      </c>
      <c r="T166" s="28">
        <v>395408.50998388999</v>
      </c>
      <c r="U166" s="29">
        <v>2</v>
      </c>
      <c r="V166" s="23">
        <v>0</v>
      </c>
      <c r="W166" s="23">
        <v>0</v>
      </c>
      <c r="X166" s="23">
        <v>1</v>
      </c>
      <c r="Y166" s="23">
        <v>1</v>
      </c>
      <c r="Z166" s="30">
        <v>0</v>
      </c>
      <c r="AA166" s="32">
        <f t="shared" si="16"/>
        <v>16.73</v>
      </c>
      <c r="AB166" s="19">
        <v>51331</v>
      </c>
    </row>
    <row r="167" spans="1:28" x14ac:dyDescent="0.2">
      <c r="A167" s="31">
        <f t="shared" si="12"/>
        <v>146</v>
      </c>
      <c r="B167" s="24">
        <f t="shared" si="13"/>
        <v>67</v>
      </c>
      <c r="C167" s="26" t="s">
        <v>26</v>
      </c>
      <c r="D167" s="27" t="s">
        <v>164</v>
      </c>
      <c r="E167" s="25" t="s">
        <v>160</v>
      </c>
      <c r="F167" s="22">
        <v>8.92</v>
      </c>
      <c r="G167" s="22" t="s">
        <v>181</v>
      </c>
      <c r="H167" s="21">
        <v>2</v>
      </c>
      <c r="I167" s="21">
        <v>3</v>
      </c>
      <c r="J167" s="22" t="s">
        <v>162</v>
      </c>
      <c r="K167" s="22" t="s">
        <v>182</v>
      </c>
      <c r="L167" s="22" t="s">
        <v>28</v>
      </c>
      <c r="M167" s="22" t="s">
        <v>48</v>
      </c>
      <c r="N167" s="22">
        <f>LOOKUP(L167,Sheet2!$B$1:$B$14,Sheet2!$A$1:$A$14)</f>
        <v>2</v>
      </c>
      <c r="O167" s="22">
        <f>LOOKUP(M167,Sheet2!$B$1:$B$14,Sheet2!$A$1:$A$14)</f>
        <v>3</v>
      </c>
      <c r="P167" s="22" t="str">
        <f t="shared" si="14"/>
        <v/>
      </c>
      <c r="Q167" s="22" t="str">
        <f t="shared" si="15"/>
        <v>County</v>
      </c>
      <c r="R167" s="21" t="s">
        <v>36</v>
      </c>
      <c r="S167" s="21">
        <v>342186.88004174997</v>
      </c>
      <c r="T167" s="28">
        <v>387789.09017774998</v>
      </c>
      <c r="U167" s="29">
        <v>2</v>
      </c>
      <c r="V167" s="23">
        <v>0</v>
      </c>
      <c r="W167" s="23">
        <v>0</v>
      </c>
      <c r="X167" s="23">
        <v>1</v>
      </c>
      <c r="Y167" s="23">
        <v>1</v>
      </c>
      <c r="Z167" s="30">
        <v>0</v>
      </c>
      <c r="AA167" s="32">
        <f t="shared" si="16"/>
        <v>16.73</v>
      </c>
      <c r="AB167" s="19">
        <v>54686</v>
      </c>
    </row>
    <row r="168" spans="1:28" x14ac:dyDescent="0.2">
      <c r="A168" s="31">
        <f t="shared" si="12"/>
        <v>146</v>
      </c>
      <c r="B168" s="24">
        <f t="shared" si="13"/>
        <v>48</v>
      </c>
      <c r="C168" s="26" t="s">
        <v>34</v>
      </c>
      <c r="D168" s="27" t="s">
        <v>108</v>
      </c>
      <c r="E168" s="25" t="s">
        <v>49</v>
      </c>
      <c r="F168" s="22">
        <v>39.512999999999998</v>
      </c>
      <c r="G168" s="22" t="s">
        <v>188</v>
      </c>
      <c r="H168" s="21">
        <v>2</v>
      </c>
      <c r="I168" s="21">
        <v>3</v>
      </c>
      <c r="J168" s="22" t="s">
        <v>189</v>
      </c>
      <c r="K168" s="22" t="s">
        <v>190</v>
      </c>
      <c r="L168" s="22" t="s">
        <v>48</v>
      </c>
      <c r="M168" s="22" t="s">
        <v>48</v>
      </c>
      <c r="N168" s="22">
        <f>LOOKUP(L168,Sheet2!$B$1:$B$14,Sheet2!$A$1:$A$14)</f>
        <v>3</v>
      </c>
      <c r="O168" s="22">
        <f>LOOKUP(M168,Sheet2!$B$1:$B$14,Sheet2!$A$1:$A$14)</f>
        <v>3</v>
      </c>
      <c r="P168" s="22" t="str">
        <f t="shared" si="14"/>
        <v/>
      </c>
      <c r="Q168" s="22" t="str">
        <f t="shared" si="15"/>
        <v>Municipal</v>
      </c>
      <c r="R168" s="21" t="s">
        <v>36</v>
      </c>
      <c r="S168" s="21">
        <v>432010.78987357998</v>
      </c>
      <c r="T168" s="28">
        <v>495102.70978919999</v>
      </c>
      <c r="U168" s="29">
        <v>2</v>
      </c>
      <c r="V168" s="23">
        <v>0</v>
      </c>
      <c r="W168" s="23">
        <v>0</v>
      </c>
      <c r="X168" s="23">
        <v>1</v>
      </c>
      <c r="Y168" s="23">
        <v>1</v>
      </c>
      <c r="Z168" s="30">
        <v>0</v>
      </c>
      <c r="AA168" s="32">
        <f t="shared" si="16"/>
        <v>16.73</v>
      </c>
      <c r="AB168" s="19">
        <v>14298</v>
      </c>
    </row>
    <row r="169" spans="1:28" x14ac:dyDescent="0.2">
      <c r="A169" s="31">
        <f t="shared" si="12"/>
        <v>146</v>
      </c>
      <c r="B169" s="24">
        <f t="shared" si="13"/>
        <v>67</v>
      </c>
      <c r="C169" s="26" t="s">
        <v>26</v>
      </c>
      <c r="D169" s="27" t="s">
        <v>27</v>
      </c>
      <c r="E169" s="25" t="s">
        <v>196</v>
      </c>
      <c r="F169" s="22">
        <v>0.433</v>
      </c>
      <c r="G169" s="22" t="s">
        <v>197</v>
      </c>
      <c r="H169" s="21">
        <v>2</v>
      </c>
      <c r="I169" s="21">
        <v>4</v>
      </c>
      <c r="J169" s="22" t="s">
        <v>198</v>
      </c>
      <c r="K169" s="22" t="s">
        <v>199</v>
      </c>
      <c r="L169" s="22" t="s">
        <v>48</v>
      </c>
      <c r="M169" s="22" t="s">
        <v>48</v>
      </c>
      <c r="N169" s="22">
        <f>LOOKUP(L169,Sheet2!$B$1:$B$14,Sheet2!$A$1:$A$14)</f>
        <v>3</v>
      </c>
      <c r="O169" s="22">
        <f>LOOKUP(M169,Sheet2!$B$1:$B$14,Sheet2!$A$1:$A$14)</f>
        <v>3</v>
      </c>
      <c r="P169" s="22" t="str">
        <f t="shared" si="14"/>
        <v/>
      </c>
      <c r="Q169" s="22" t="str">
        <f t="shared" si="15"/>
        <v>Municipal</v>
      </c>
      <c r="R169" s="21" t="s">
        <v>36</v>
      </c>
      <c r="S169" s="21">
        <v>318928.05961597001</v>
      </c>
      <c r="T169" s="28">
        <v>400916.93963944999</v>
      </c>
      <c r="U169" s="29">
        <v>2</v>
      </c>
      <c r="V169" s="23">
        <v>0</v>
      </c>
      <c r="W169" s="23">
        <v>0</v>
      </c>
      <c r="X169" s="23">
        <v>1</v>
      </c>
      <c r="Y169" s="23">
        <v>1</v>
      </c>
      <c r="Z169" s="30">
        <v>0</v>
      </c>
      <c r="AA169" s="32">
        <f t="shared" si="16"/>
        <v>16.73</v>
      </c>
      <c r="AB169" s="19">
        <v>10364</v>
      </c>
    </row>
    <row r="170" spans="1:28" x14ac:dyDescent="0.2">
      <c r="A170" s="31">
        <f t="shared" si="12"/>
        <v>146</v>
      </c>
      <c r="B170" s="24">
        <f t="shared" si="13"/>
        <v>48</v>
      </c>
      <c r="C170" s="26" t="s">
        <v>34</v>
      </c>
      <c r="D170" s="27" t="s">
        <v>211</v>
      </c>
      <c r="E170" s="25" t="s">
        <v>207</v>
      </c>
      <c r="F170" s="22">
        <v>0.20899999999999999</v>
      </c>
      <c r="G170" s="22" t="s">
        <v>208</v>
      </c>
      <c r="H170" s="21">
        <v>2</v>
      </c>
      <c r="I170" s="21">
        <v>3</v>
      </c>
      <c r="J170" s="22" t="s">
        <v>209</v>
      </c>
      <c r="K170" s="22" t="s">
        <v>210</v>
      </c>
      <c r="L170" s="22" t="s">
        <v>48</v>
      </c>
      <c r="M170" s="22" t="s">
        <v>48</v>
      </c>
      <c r="N170" s="22">
        <f>LOOKUP(L170,Sheet2!$B$1:$B$14,Sheet2!$A$1:$A$14)</f>
        <v>3</v>
      </c>
      <c r="O170" s="22">
        <f>LOOKUP(M170,Sheet2!$B$1:$B$14,Sheet2!$A$1:$A$14)</f>
        <v>3</v>
      </c>
      <c r="P170" s="22" t="str">
        <f t="shared" si="14"/>
        <v/>
      </c>
      <c r="Q170" s="22" t="str">
        <f t="shared" si="15"/>
        <v>Municipal</v>
      </c>
      <c r="R170" s="21" t="s">
        <v>36</v>
      </c>
      <c r="S170" s="21">
        <v>447253.74033966003</v>
      </c>
      <c r="T170" s="28">
        <v>553379.66970714997</v>
      </c>
      <c r="U170" s="29">
        <v>2</v>
      </c>
      <c r="V170" s="23">
        <v>0</v>
      </c>
      <c r="W170" s="23">
        <v>0</v>
      </c>
      <c r="X170" s="23">
        <v>1</v>
      </c>
      <c r="Y170" s="23">
        <v>1</v>
      </c>
      <c r="Z170" s="30">
        <v>0</v>
      </c>
      <c r="AA170" s="32">
        <f t="shared" si="16"/>
        <v>16.73</v>
      </c>
      <c r="AB170" s="19">
        <v>10677</v>
      </c>
    </row>
    <row r="171" spans="1:28" x14ac:dyDescent="0.2">
      <c r="A171" s="31">
        <f t="shared" si="12"/>
        <v>146</v>
      </c>
      <c r="B171" s="24">
        <f t="shared" si="13"/>
        <v>48</v>
      </c>
      <c r="C171" s="26" t="s">
        <v>34</v>
      </c>
      <c r="D171" s="27" t="s">
        <v>239</v>
      </c>
      <c r="E171" s="25" t="s">
        <v>235</v>
      </c>
      <c r="F171" s="22">
        <v>0</v>
      </c>
      <c r="G171" s="22" t="s">
        <v>236</v>
      </c>
      <c r="H171" s="21">
        <v>5</v>
      </c>
      <c r="I171" s="21">
        <v>5</v>
      </c>
      <c r="J171" s="22" t="s">
        <v>237</v>
      </c>
      <c r="K171" s="22" t="s">
        <v>238</v>
      </c>
      <c r="L171" s="22" t="s">
        <v>132</v>
      </c>
      <c r="M171" s="22" t="s">
        <v>28</v>
      </c>
      <c r="N171" s="22">
        <f>LOOKUP(L171,Sheet2!$B$1:$B$14,Sheet2!$A$1:$A$14)</f>
        <v>1</v>
      </c>
      <c r="O171" s="22">
        <f>LOOKUP(M171,Sheet2!$B$1:$B$14,Sheet2!$A$1:$A$14)</f>
        <v>2</v>
      </c>
      <c r="P171" s="22" t="str">
        <f t="shared" si="14"/>
        <v/>
      </c>
      <c r="Q171" s="22" t="str">
        <f t="shared" si="15"/>
        <v>N.J.D.O.T.</v>
      </c>
      <c r="R171" s="21" t="s">
        <v>135</v>
      </c>
      <c r="S171" s="21">
        <v>458645.32001858001</v>
      </c>
      <c r="T171" s="28">
        <v>540551.00005777006</v>
      </c>
      <c r="U171" s="29">
        <v>2</v>
      </c>
      <c r="V171" s="23">
        <v>0</v>
      </c>
      <c r="W171" s="23">
        <v>0</v>
      </c>
      <c r="X171" s="23">
        <v>1</v>
      </c>
      <c r="Y171" s="23">
        <v>1</v>
      </c>
      <c r="Z171" s="30">
        <v>0</v>
      </c>
      <c r="AA171" s="32">
        <f t="shared" si="16"/>
        <v>16.73</v>
      </c>
      <c r="AB171" s="19">
        <v>12717</v>
      </c>
    </row>
    <row r="172" spans="1:28" x14ac:dyDescent="0.2">
      <c r="A172" s="31">
        <f t="shared" si="12"/>
        <v>146</v>
      </c>
      <c r="B172" s="24">
        <f t="shared" si="13"/>
        <v>67</v>
      </c>
      <c r="C172" s="26" t="s">
        <v>26</v>
      </c>
      <c r="D172" s="27" t="s">
        <v>27</v>
      </c>
      <c r="E172" s="25" t="s">
        <v>57</v>
      </c>
      <c r="F172" s="22">
        <v>0</v>
      </c>
      <c r="G172" s="22" t="s">
        <v>240</v>
      </c>
      <c r="H172" s="21">
        <v>4</v>
      </c>
      <c r="I172" s="21">
        <v>4</v>
      </c>
      <c r="J172" s="22" t="s">
        <v>58</v>
      </c>
      <c r="K172" s="22" t="s">
        <v>241</v>
      </c>
      <c r="L172" s="22" t="s">
        <v>28</v>
      </c>
      <c r="M172" s="22" t="s">
        <v>28</v>
      </c>
      <c r="N172" s="22">
        <f>LOOKUP(L172,Sheet2!$B$1:$B$14,Sheet2!$A$1:$A$14)</f>
        <v>2</v>
      </c>
      <c r="O172" s="22">
        <f>LOOKUP(M172,Sheet2!$B$1:$B$14,Sheet2!$A$1:$A$14)</f>
        <v>2</v>
      </c>
      <c r="P172" s="22" t="str">
        <f t="shared" si="14"/>
        <v/>
      </c>
      <c r="Q172" s="22" t="str">
        <f t="shared" si="15"/>
        <v>County</v>
      </c>
      <c r="R172" s="21" t="s">
        <v>36</v>
      </c>
      <c r="S172" s="21">
        <v>315757.79973755998</v>
      </c>
      <c r="T172" s="28">
        <v>405357.32033123</v>
      </c>
      <c r="U172" s="29">
        <v>2</v>
      </c>
      <c r="V172" s="23">
        <v>0</v>
      </c>
      <c r="W172" s="23">
        <v>0</v>
      </c>
      <c r="X172" s="23">
        <v>1</v>
      </c>
      <c r="Y172" s="23">
        <v>1</v>
      </c>
      <c r="Z172" s="30">
        <v>0</v>
      </c>
      <c r="AA172" s="32">
        <f t="shared" si="16"/>
        <v>16.73</v>
      </c>
      <c r="AB172" s="19">
        <v>21235</v>
      </c>
    </row>
    <row r="173" spans="1:28" x14ac:dyDescent="0.2">
      <c r="A173" s="31">
        <f t="shared" si="12"/>
        <v>146</v>
      </c>
      <c r="B173" s="24">
        <f t="shared" si="13"/>
        <v>67</v>
      </c>
      <c r="C173" s="26" t="s">
        <v>26</v>
      </c>
      <c r="D173" s="27" t="s">
        <v>27</v>
      </c>
      <c r="E173" s="25" t="s">
        <v>248</v>
      </c>
      <c r="F173" s="22">
        <v>0.504</v>
      </c>
      <c r="G173" s="22" t="s">
        <v>249</v>
      </c>
      <c r="H173" s="21">
        <v>2</v>
      </c>
      <c r="I173" s="21">
        <v>4</v>
      </c>
      <c r="J173" s="22" t="s">
        <v>250</v>
      </c>
      <c r="K173" s="22" t="s">
        <v>251</v>
      </c>
      <c r="L173" s="22" t="s">
        <v>48</v>
      </c>
      <c r="M173" s="22" t="s">
        <v>48</v>
      </c>
      <c r="N173" s="22">
        <f>LOOKUP(L173,Sheet2!$B$1:$B$14,Sheet2!$A$1:$A$14)</f>
        <v>3</v>
      </c>
      <c r="O173" s="22">
        <f>LOOKUP(M173,Sheet2!$B$1:$B$14,Sheet2!$A$1:$A$14)</f>
        <v>3</v>
      </c>
      <c r="P173" s="22" t="str">
        <f t="shared" si="14"/>
        <v/>
      </c>
      <c r="Q173" s="22" t="str">
        <f t="shared" si="15"/>
        <v>Municipal</v>
      </c>
      <c r="R173" s="21" t="s">
        <v>29</v>
      </c>
      <c r="S173" s="21">
        <v>323420.62988348003</v>
      </c>
      <c r="T173" s="28">
        <v>398737.31002005999</v>
      </c>
      <c r="U173" s="29">
        <v>2</v>
      </c>
      <c r="V173" s="23">
        <v>0</v>
      </c>
      <c r="W173" s="23">
        <v>0</v>
      </c>
      <c r="X173" s="23">
        <v>1</v>
      </c>
      <c r="Y173" s="23">
        <v>1</v>
      </c>
      <c r="Z173" s="30">
        <v>0</v>
      </c>
      <c r="AA173" s="32">
        <f t="shared" si="16"/>
        <v>16.73</v>
      </c>
      <c r="AB173" s="19">
        <v>29811</v>
      </c>
    </row>
    <row r="174" spans="1:28" x14ac:dyDescent="0.2">
      <c r="A174" s="31">
        <f t="shared" si="12"/>
        <v>146</v>
      </c>
      <c r="B174" s="24">
        <f t="shared" si="13"/>
        <v>67</v>
      </c>
      <c r="C174" s="26" t="s">
        <v>26</v>
      </c>
      <c r="D174" s="27" t="s">
        <v>27</v>
      </c>
      <c r="E174" s="25" t="s">
        <v>43</v>
      </c>
      <c r="F174" s="22">
        <v>1.605</v>
      </c>
      <c r="G174" s="22" t="s">
        <v>252</v>
      </c>
      <c r="H174" s="21">
        <v>3</v>
      </c>
      <c r="I174" s="21">
        <v>4</v>
      </c>
      <c r="J174" s="22" t="s">
        <v>45</v>
      </c>
      <c r="K174" s="22" t="s">
        <v>253</v>
      </c>
      <c r="L174" s="22" t="s">
        <v>28</v>
      </c>
      <c r="M174" s="22" t="s">
        <v>48</v>
      </c>
      <c r="N174" s="22">
        <f>LOOKUP(L174,Sheet2!$B$1:$B$14,Sheet2!$A$1:$A$14)</f>
        <v>2</v>
      </c>
      <c r="O174" s="22">
        <f>LOOKUP(M174,Sheet2!$B$1:$B$14,Sheet2!$A$1:$A$14)</f>
        <v>3</v>
      </c>
      <c r="P174" s="22" t="str">
        <f t="shared" si="14"/>
        <v/>
      </c>
      <c r="Q174" s="22" t="str">
        <f t="shared" si="15"/>
        <v>County</v>
      </c>
      <c r="R174" s="21" t="s">
        <v>36</v>
      </c>
      <c r="S174" s="21">
        <v>328392.70000236999</v>
      </c>
      <c r="T174" s="28">
        <v>411316.43974478001</v>
      </c>
      <c r="U174" s="29">
        <v>2</v>
      </c>
      <c r="V174" s="23">
        <v>0</v>
      </c>
      <c r="W174" s="23">
        <v>0</v>
      </c>
      <c r="X174" s="23">
        <v>1</v>
      </c>
      <c r="Y174" s="23">
        <v>1</v>
      </c>
      <c r="Z174" s="30">
        <v>0</v>
      </c>
      <c r="AA174" s="32">
        <f t="shared" si="16"/>
        <v>16.73</v>
      </c>
      <c r="AB174" s="19">
        <v>50071</v>
      </c>
    </row>
    <row r="175" spans="1:28" x14ac:dyDescent="0.2">
      <c r="A175" s="31">
        <f t="shared" si="12"/>
        <v>146</v>
      </c>
      <c r="B175" s="24">
        <f t="shared" si="13"/>
        <v>67</v>
      </c>
      <c r="C175" s="26" t="s">
        <v>26</v>
      </c>
      <c r="D175" s="27" t="s">
        <v>27</v>
      </c>
      <c r="E175" s="25" t="s">
        <v>254</v>
      </c>
      <c r="F175" s="22">
        <v>0.126</v>
      </c>
      <c r="G175" s="22" t="s">
        <v>255</v>
      </c>
      <c r="H175" s="21">
        <v>2</v>
      </c>
      <c r="I175" s="21">
        <v>4</v>
      </c>
      <c r="J175" s="22" t="s">
        <v>256</v>
      </c>
      <c r="K175" s="22" t="s">
        <v>257</v>
      </c>
      <c r="L175" s="22" t="s">
        <v>48</v>
      </c>
      <c r="M175" s="22" t="s">
        <v>48</v>
      </c>
      <c r="N175" s="22">
        <f>LOOKUP(L175,Sheet2!$B$1:$B$14,Sheet2!$A$1:$A$14)</f>
        <v>3</v>
      </c>
      <c r="O175" s="22">
        <f>LOOKUP(M175,Sheet2!$B$1:$B$14,Sheet2!$A$1:$A$14)</f>
        <v>3</v>
      </c>
      <c r="P175" s="22" t="str">
        <f t="shared" si="14"/>
        <v/>
      </c>
      <c r="Q175" s="22" t="str">
        <f t="shared" si="15"/>
        <v>Municipal</v>
      </c>
      <c r="R175" s="21" t="s">
        <v>29</v>
      </c>
      <c r="S175" s="21">
        <v>321542.95001193997</v>
      </c>
      <c r="T175" s="28">
        <v>390574.62959059997</v>
      </c>
      <c r="U175" s="29">
        <v>2</v>
      </c>
      <c r="V175" s="23">
        <v>0</v>
      </c>
      <c r="W175" s="23">
        <v>0</v>
      </c>
      <c r="X175" s="23">
        <v>1</v>
      </c>
      <c r="Y175" s="23">
        <v>1</v>
      </c>
      <c r="Z175" s="30">
        <v>0</v>
      </c>
      <c r="AA175" s="32">
        <f t="shared" si="16"/>
        <v>16.73</v>
      </c>
      <c r="AB175" s="19">
        <v>49658</v>
      </c>
    </row>
    <row r="176" spans="1:28" x14ac:dyDescent="0.2">
      <c r="A176" s="31">
        <f t="shared" si="12"/>
        <v>146</v>
      </c>
      <c r="B176" s="24">
        <f t="shared" si="13"/>
        <v>20</v>
      </c>
      <c r="C176" s="26" t="s">
        <v>41</v>
      </c>
      <c r="D176" s="27" t="s">
        <v>262</v>
      </c>
      <c r="E176" s="25" t="s">
        <v>258</v>
      </c>
      <c r="F176" s="22">
        <v>0.22</v>
      </c>
      <c r="G176" s="22" t="s">
        <v>259</v>
      </c>
      <c r="H176" s="21">
        <v>2</v>
      </c>
      <c r="I176" s="21">
        <v>3</v>
      </c>
      <c r="J176" s="22" t="s">
        <v>260</v>
      </c>
      <c r="K176" s="22" t="s">
        <v>261</v>
      </c>
      <c r="L176" s="22" t="s">
        <v>28</v>
      </c>
      <c r="M176" s="22" t="s">
        <v>48</v>
      </c>
      <c r="N176" s="22">
        <f>LOOKUP(L176,Sheet2!$B$1:$B$14,Sheet2!$A$1:$A$14)</f>
        <v>2</v>
      </c>
      <c r="O176" s="22">
        <f>LOOKUP(M176,Sheet2!$B$1:$B$14,Sheet2!$A$1:$A$14)</f>
        <v>3</v>
      </c>
      <c r="P176" s="22" t="str">
        <f t="shared" si="14"/>
        <v/>
      </c>
      <c r="Q176" s="22" t="str">
        <f t="shared" si="15"/>
        <v>County</v>
      </c>
      <c r="R176" s="21" t="s">
        <v>36</v>
      </c>
      <c r="S176" s="21">
        <v>366872.05013607</v>
      </c>
      <c r="T176" s="28">
        <v>433661.94972088002</v>
      </c>
      <c r="U176" s="29">
        <v>2</v>
      </c>
      <c r="V176" s="23">
        <v>0</v>
      </c>
      <c r="W176" s="23">
        <v>0</v>
      </c>
      <c r="X176" s="23">
        <v>1</v>
      </c>
      <c r="Y176" s="23">
        <v>1</v>
      </c>
      <c r="Z176" s="30">
        <v>0</v>
      </c>
      <c r="AA176" s="32">
        <f t="shared" si="16"/>
        <v>16.73</v>
      </c>
      <c r="AB176" s="19">
        <v>9190</v>
      </c>
    </row>
    <row r="177" spans="1:28" x14ac:dyDescent="0.2">
      <c r="A177" s="31">
        <f t="shared" si="12"/>
        <v>146</v>
      </c>
      <c r="B177" s="24">
        <f t="shared" si="13"/>
        <v>20</v>
      </c>
      <c r="C177" s="26" t="s">
        <v>41</v>
      </c>
      <c r="D177" s="27" t="s">
        <v>266</v>
      </c>
      <c r="E177" s="25" t="s">
        <v>37</v>
      </c>
      <c r="F177" s="22">
        <v>4.8620000000000001</v>
      </c>
      <c r="G177" s="22" t="s">
        <v>263</v>
      </c>
      <c r="H177" s="21">
        <v>2</v>
      </c>
      <c r="I177" s="21">
        <v>4</v>
      </c>
      <c r="J177" s="22" t="s">
        <v>264</v>
      </c>
      <c r="K177" s="22" t="s">
        <v>694</v>
      </c>
      <c r="L177" s="22" t="s">
        <v>28</v>
      </c>
      <c r="M177" s="22" t="s">
        <v>48</v>
      </c>
      <c r="N177" s="22">
        <f>LOOKUP(L177,Sheet2!$B$1:$B$14,Sheet2!$A$1:$A$14)</f>
        <v>2</v>
      </c>
      <c r="O177" s="22">
        <f>LOOKUP(M177,Sheet2!$B$1:$B$14,Sheet2!$A$1:$A$14)</f>
        <v>3</v>
      </c>
      <c r="P177" s="22" t="str">
        <f t="shared" si="14"/>
        <v/>
      </c>
      <c r="Q177" s="22" t="str">
        <f t="shared" si="15"/>
        <v>County</v>
      </c>
      <c r="R177" s="21" t="s">
        <v>36</v>
      </c>
      <c r="S177" s="21">
        <v>392373.67017181002</v>
      </c>
      <c r="T177" s="28">
        <v>433938.61981235002</v>
      </c>
      <c r="U177" s="29">
        <v>2</v>
      </c>
      <c r="V177" s="23">
        <v>0</v>
      </c>
      <c r="W177" s="23">
        <v>0</v>
      </c>
      <c r="X177" s="23">
        <v>1</v>
      </c>
      <c r="Y177" s="23">
        <v>1</v>
      </c>
      <c r="Z177" s="30">
        <v>0</v>
      </c>
      <c r="AA177" s="32">
        <f t="shared" si="16"/>
        <v>16.73</v>
      </c>
      <c r="AB177" s="19">
        <v>68975</v>
      </c>
    </row>
    <row r="178" spans="1:28" x14ac:dyDescent="0.2">
      <c r="A178" s="31">
        <f t="shared" si="12"/>
        <v>146</v>
      </c>
      <c r="B178" s="24">
        <f t="shared" si="13"/>
        <v>48</v>
      </c>
      <c r="C178" s="26" t="s">
        <v>34</v>
      </c>
      <c r="D178" s="27" t="s">
        <v>35</v>
      </c>
      <c r="E178" s="25" t="s">
        <v>124</v>
      </c>
      <c r="F178" s="22">
        <v>1.3109999999999999</v>
      </c>
      <c r="G178" s="22" t="s">
        <v>267</v>
      </c>
      <c r="H178" s="21">
        <v>2</v>
      </c>
      <c r="I178" s="21">
        <v>4</v>
      </c>
      <c r="J178" s="22" t="s">
        <v>126</v>
      </c>
      <c r="K178" s="22" t="s">
        <v>268</v>
      </c>
      <c r="L178" s="22" t="s">
        <v>48</v>
      </c>
      <c r="M178" s="22" t="s">
        <v>48</v>
      </c>
      <c r="N178" s="22">
        <f>LOOKUP(L178,Sheet2!$B$1:$B$14,Sheet2!$A$1:$A$14)</f>
        <v>3</v>
      </c>
      <c r="O178" s="22">
        <f>LOOKUP(M178,Sheet2!$B$1:$B$14,Sheet2!$A$1:$A$14)</f>
        <v>3</v>
      </c>
      <c r="P178" s="22" t="str">
        <f t="shared" si="14"/>
        <v/>
      </c>
      <c r="Q178" s="22" t="str">
        <f t="shared" si="15"/>
        <v>Municipal</v>
      </c>
      <c r="R178" s="21" t="s">
        <v>36</v>
      </c>
      <c r="S178" s="21">
        <v>426223.01995016</v>
      </c>
      <c r="T178" s="28">
        <v>506811.20006358001</v>
      </c>
      <c r="U178" s="29">
        <v>2</v>
      </c>
      <c r="V178" s="23">
        <v>0</v>
      </c>
      <c r="W178" s="23">
        <v>0</v>
      </c>
      <c r="X178" s="23">
        <v>1</v>
      </c>
      <c r="Y178" s="23">
        <v>1</v>
      </c>
      <c r="Z178" s="30">
        <v>0</v>
      </c>
      <c r="AA178" s="32">
        <f t="shared" si="16"/>
        <v>16.73</v>
      </c>
      <c r="AB178" s="19">
        <v>21083</v>
      </c>
    </row>
    <row r="179" spans="1:28" x14ac:dyDescent="0.2">
      <c r="A179" s="31">
        <f t="shared" si="12"/>
        <v>146</v>
      </c>
      <c r="B179" s="24">
        <f t="shared" si="13"/>
        <v>67</v>
      </c>
      <c r="C179" s="26" t="s">
        <v>26</v>
      </c>
      <c r="D179" s="27" t="s">
        <v>27</v>
      </c>
      <c r="E179" s="25" t="s">
        <v>269</v>
      </c>
      <c r="F179" s="22">
        <v>0.26100000000000001</v>
      </c>
      <c r="G179" s="22" t="s">
        <v>249</v>
      </c>
      <c r="H179" s="21">
        <v>2</v>
      </c>
      <c r="I179" s="21">
        <v>4</v>
      </c>
      <c r="J179" s="22" t="s">
        <v>270</v>
      </c>
      <c r="K179" s="22" t="s">
        <v>251</v>
      </c>
      <c r="L179" s="22" t="s">
        <v>48</v>
      </c>
      <c r="M179" s="22" t="s">
        <v>48</v>
      </c>
      <c r="N179" s="22">
        <f>LOOKUP(L179,Sheet2!$B$1:$B$14,Sheet2!$A$1:$A$14)</f>
        <v>3</v>
      </c>
      <c r="O179" s="22">
        <f>LOOKUP(M179,Sheet2!$B$1:$B$14,Sheet2!$A$1:$A$14)</f>
        <v>3</v>
      </c>
      <c r="P179" s="22" t="str">
        <f t="shared" si="14"/>
        <v/>
      </c>
      <c r="Q179" s="22" t="str">
        <f t="shared" si="15"/>
        <v>Municipal</v>
      </c>
      <c r="R179" s="21" t="s">
        <v>29</v>
      </c>
      <c r="S179" s="21">
        <v>323374.86980574997</v>
      </c>
      <c r="T179" s="28">
        <v>399240.61991593998</v>
      </c>
      <c r="U179" s="29">
        <v>2</v>
      </c>
      <c r="V179" s="23">
        <v>0</v>
      </c>
      <c r="W179" s="23">
        <v>0</v>
      </c>
      <c r="X179" s="23">
        <v>1</v>
      </c>
      <c r="Y179" s="23">
        <v>1</v>
      </c>
      <c r="Z179" s="30">
        <v>0</v>
      </c>
      <c r="AA179" s="32">
        <f t="shared" si="16"/>
        <v>16.73</v>
      </c>
      <c r="AB179" s="19">
        <v>45334</v>
      </c>
    </row>
    <row r="180" spans="1:28" x14ac:dyDescent="0.2">
      <c r="A180" s="31">
        <f t="shared" si="12"/>
        <v>146</v>
      </c>
      <c r="B180" s="24">
        <f t="shared" si="13"/>
        <v>48</v>
      </c>
      <c r="C180" s="26" t="s">
        <v>34</v>
      </c>
      <c r="D180" s="27" t="s">
        <v>35</v>
      </c>
      <c r="E180" s="25" t="s">
        <v>49</v>
      </c>
      <c r="F180" s="22">
        <v>43.936999999999998</v>
      </c>
      <c r="G180" s="22" t="s">
        <v>271</v>
      </c>
      <c r="H180" s="21">
        <v>2</v>
      </c>
      <c r="I180" s="21">
        <v>3</v>
      </c>
      <c r="J180" s="22" t="s">
        <v>50</v>
      </c>
      <c r="K180" s="22" t="s">
        <v>272</v>
      </c>
      <c r="L180" s="22" t="s">
        <v>48</v>
      </c>
      <c r="M180" s="22" t="s">
        <v>48</v>
      </c>
      <c r="N180" s="22">
        <f>LOOKUP(L180,Sheet2!$B$1:$B$14,Sheet2!$A$1:$A$14)</f>
        <v>3</v>
      </c>
      <c r="O180" s="22">
        <f>LOOKUP(M180,Sheet2!$B$1:$B$14,Sheet2!$A$1:$A$14)</f>
        <v>3</v>
      </c>
      <c r="P180" s="22" t="str">
        <f t="shared" si="14"/>
        <v/>
      </c>
      <c r="Q180" s="22" t="str">
        <f t="shared" si="15"/>
        <v>Municipal</v>
      </c>
      <c r="R180" s="21" t="s">
        <v>36</v>
      </c>
      <c r="S180" s="21">
        <v>421019.44989986997</v>
      </c>
      <c r="T180" s="28">
        <v>509758.17999077</v>
      </c>
      <c r="U180" s="29">
        <v>2</v>
      </c>
      <c r="V180" s="23">
        <v>0</v>
      </c>
      <c r="W180" s="23">
        <v>0</v>
      </c>
      <c r="X180" s="23">
        <v>1</v>
      </c>
      <c r="Y180" s="23">
        <v>1</v>
      </c>
      <c r="Z180" s="30">
        <v>0</v>
      </c>
      <c r="AA180" s="32">
        <f t="shared" si="16"/>
        <v>16.73</v>
      </c>
      <c r="AB180" s="19">
        <v>50215</v>
      </c>
    </row>
    <row r="181" spans="1:28" x14ac:dyDescent="0.2">
      <c r="A181" s="31">
        <f t="shared" si="12"/>
        <v>146</v>
      </c>
      <c r="B181" s="24">
        <f t="shared" si="13"/>
        <v>67</v>
      </c>
      <c r="C181" s="26" t="s">
        <v>26</v>
      </c>
      <c r="D181" s="27" t="s">
        <v>27</v>
      </c>
      <c r="E181" s="25" t="s">
        <v>77</v>
      </c>
      <c r="F181" s="22">
        <v>1.167</v>
      </c>
      <c r="G181" s="22" t="s">
        <v>273</v>
      </c>
      <c r="H181" s="21">
        <v>2</v>
      </c>
      <c r="I181" s="21">
        <v>4</v>
      </c>
      <c r="J181" s="22" t="s">
        <v>79</v>
      </c>
      <c r="K181" s="22" t="s">
        <v>274</v>
      </c>
      <c r="L181" s="22" t="s">
        <v>28</v>
      </c>
      <c r="M181" s="22" t="s">
        <v>48</v>
      </c>
      <c r="N181" s="22">
        <f>LOOKUP(L181,Sheet2!$B$1:$B$14,Sheet2!$A$1:$A$14)</f>
        <v>2</v>
      </c>
      <c r="O181" s="22">
        <f>LOOKUP(M181,Sheet2!$B$1:$B$14,Sheet2!$A$1:$A$14)</f>
        <v>3</v>
      </c>
      <c r="P181" s="22" t="str">
        <f t="shared" si="14"/>
        <v/>
      </c>
      <c r="Q181" s="22" t="str">
        <f t="shared" si="15"/>
        <v>County</v>
      </c>
      <c r="R181" s="21" t="s">
        <v>36</v>
      </c>
      <c r="S181" s="21">
        <v>325867.26980045001</v>
      </c>
      <c r="T181" s="28">
        <v>408958.53018229001</v>
      </c>
      <c r="U181" s="29">
        <v>2</v>
      </c>
      <c r="V181" s="23">
        <v>0</v>
      </c>
      <c r="W181" s="23">
        <v>0</v>
      </c>
      <c r="X181" s="23">
        <v>1</v>
      </c>
      <c r="Y181" s="23">
        <v>1</v>
      </c>
      <c r="Z181" s="30">
        <v>0</v>
      </c>
      <c r="AA181" s="32">
        <f t="shared" si="16"/>
        <v>16.73</v>
      </c>
      <c r="AB181" s="19">
        <v>29400</v>
      </c>
    </row>
    <row r="182" spans="1:28" x14ac:dyDescent="0.2">
      <c r="A182" s="31">
        <f t="shared" si="12"/>
        <v>146</v>
      </c>
      <c r="B182" s="24">
        <f t="shared" si="13"/>
        <v>67</v>
      </c>
      <c r="C182" s="26" t="s">
        <v>26</v>
      </c>
      <c r="D182" s="27" t="s">
        <v>281</v>
      </c>
      <c r="E182" s="25" t="s">
        <v>278</v>
      </c>
      <c r="F182" s="22">
        <v>3.887</v>
      </c>
      <c r="G182" s="22" t="s">
        <v>282</v>
      </c>
      <c r="H182" s="21">
        <v>2</v>
      </c>
      <c r="I182" s="21">
        <v>3</v>
      </c>
      <c r="J182" s="22" t="s">
        <v>280</v>
      </c>
      <c r="K182" s="22" t="s">
        <v>283</v>
      </c>
      <c r="L182" s="22" t="s">
        <v>28</v>
      </c>
      <c r="M182" s="22" t="s">
        <v>48</v>
      </c>
      <c r="N182" s="22">
        <f>LOOKUP(L182,Sheet2!$B$1:$B$14,Sheet2!$A$1:$A$14)</f>
        <v>2</v>
      </c>
      <c r="O182" s="22">
        <f>LOOKUP(M182,Sheet2!$B$1:$B$14,Sheet2!$A$1:$A$14)</f>
        <v>3</v>
      </c>
      <c r="P182" s="22" t="str">
        <f t="shared" si="14"/>
        <v/>
      </c>
      <c r="Q182" s="22" t="str">
        <f t="shared" si="15"/>
        <v>County</v>
      </c>
      <c r="R182" s="21" t="s">
        <v>36</v>
      </c>
      <c r="S182" s="21">
        <v>342361.23007943999</v>
      </c>
      <c r="T182" s="28">
        <v>374979.62005966</v>
      </c>
      <c r="U182" s="29">
        <v>2</v>
      </c>
      <c r="V182" s="23">
        <v>0</v>
      </c>
      <c r="W182" s="23">
        <v>0</v>
      </c>
      <c r="X182" s="23">
        <v>1</v>
      </c>
      <c r="Y182" s="23">
        <v>1</v>
      </c>
      <c r="Z182" s="30">
        <v>0</v>
      </c>
      <c r="AA182" s="32">
        <f t="shared" si="16"/>
        <v>16.73</v>
      </c>
      <c r="AB182" s="19">
        <v>45449</v>
      </c>
    </row>
    <row r="183" spans="1:28" x14ac:dyDescent="0.2">
      <c r="A183" s="31">
        <f t="shared" si="12"/>
        <v>146</v>
      </c>
      <c r="B183" s="24">
        <f t="shared" si="13"/>
        <v>48</v>
      </c>
      <c r="C183" s="26" t="s">
        <v>34</v>
      </c>
      <c r="D183" s="27" t="s">
        <v>35</v>
      </c>
      <c r="E183" s="25" t="s">
        <v>87</v>
      </c>
      <c r="F183" s="22">
        <v>2.7389999999999999</v>
      </c>
      <c r="G183" s="22" t="s">
        <v>212</v>
      </c>
      <c r="H183" s="21">
        <v>2</v>
      </c>
      <c r="I183" s="21">
        <v>4</v>
      </c>
      <c r="J183" s="22" t="s">
        <v>89</v>
      </c>
      <c r="K183" s="22" t="s">
        <v>213</v>
      </c>
      <c r="L183" s="22" t="s">
        <v>48</v>
      </c>
      <c r="M183" s="22" t="s">
        <v>48</v>
      </c>
      <c r="N183" s="22">
        <f>LOOKUP(L183,Sheet2!$B$1:$B$14,Sheet2!$A$1:$A$14)</f>
        <v>3</v>
      </c>
      <c r="O183" s="22">
        <f>LOOKUP(M183,Sheet2!$B$1:$B$14,Sheet2!$A$1:$A$14)</f>
        <v>3</v>
      </c>
      <c r="P183" s="22" t="str">
        <f t="shared" si="14"/>
        <v/>
      </c>
      <c r="Q183" s="22" t="str">
        <f t="shared" si="15"/>
        <v>Municipal</v>
      </c>
      <c r="R183" s="21" t="s">
        <v>36</v>
      </c>
      <c r="S183" s="21">
        <v>422409.33997890999</v>
      </c>
      <c r="T183" s="28">
        <v>500999.01981339999</v>
      </c>
      <c r="U183" s="29">
        <v>2</v>
      </c>
      <c r="V183" s="23">
        <v>0</v>
      </c>
      <c r="W183" s="23">
        <v>0</v>
      </c>
      <c r="X183" s="23">
        <v>1</v>
      </c>
      <c r="Y183" s="23">
        <v>1</v>
      </c>
      <c r="Z183" s="30">
        <v>0</v>
      </c>
      <c r="AA183" s="32">
        <f t="shared" si="16"/>
        <v>16.73</v>
      </c>
      <c r="AB183" s="19">
        <v>9077</v>
      </c>
    </row>
    <row r="184" spans="1:28" x14ac:dyDescent="0.2">
      <c r="A184" s="31">
        <f t="shared" si="12"/>
        <v>146</v>
      </c>
      <c r="B184" s="24">
        <f t="shared" si="13"/>
        <v>14</v>
      </c>
      <c r="C184" s="26" t="s">
        <v>114</v>
      </c>
      <c r="D184" s="27" t="s">
        <v>307</v>
      </c>
      <c r="E184" s="25" t="s">
        <v>22</v>
      </c>
      <c r="F184" s="22">
        <v>21.599</v>
      </c>
      <c r="G184" s="22" t="s">
        <v>305</v>
      </c>
      <c r="H184" s="21">
        <v>2</v>
      </c>
      <c r="I184" s="21">
        <v>4</v>
      </c>
      <c r="J184" s="22" t="s">
        <v>162</v>
      </c>
      <c r="K184" s="22" t="s">
        <v>306</v>
      </c>
      <c r="L184" s="22" t="s">
        <v>28</v>
      </c>
      <c r="M184" s="22" t="s">
        <v>28</v>
      </c>
      <c r="N184" s="22">
        <f>LOOKUP(L184,Sheet2!$B$1:$B$14,Sheet2!$A$1:$A$14)</f>
        <v>2</v>
      </c>
      <c r="O184" s="22">
        <f>LOOKUP(M184,Sheet2!$B$1:$B$14,Sheet2!$A$1:$A$14)</f>
        <v>2</v>
      </c>
      <c r="P184" s="22" t="str">
        <f t="shared" si="14"/>
        <v/>
      </c>
      <c r="Q184" s="22" t="str">
        <f t="shared" si="15"/>
        <v>County</v>
      </c>
      <c r="R184" s="21" t="s">
        <v>36</v>
      </c>
      <c r="S184" s="21">
        <v>288695.70970314002</v>
      </c>
      <c r="T184" s="28">
        <v>352811.27021953999</v>
      </c>
      <c r="U184" s="29">
        <v>2</v>
      </c>
      <c r="V184" s="23">
        <v>0</v>
      </c>
      <c r="W184" s="23">
        <v>0</v>
      </c>
      <c r="X184" s="23">
        <v>1</v>
      </c>
      <c r="Y184" s="23">
        <v>1</v>
      </c>
      <c r="Z184" s="30">
        <v>0</v>
      </c>
      <c r="AA184" s="32">
        <f t="shared" si="16"/>
        <v>16.73</v>
      </c>
      <c r="AB184" s="19">
        <v>10709</v>
      </c>
    </row>
    <row r="185" spans="1:28" x14ac:dyDescent="0.2">
      <c r="A185" s="31">
        <f t="shared" si="12"/>
        <v>146</v>
      </c>
      <c r="B185" s="24">
        <f t="shared" si="13"/>
        <v>67</v>
      </c>
      <c r="C185" s="26" t="s">
        <v>26</v>
      </c>
      <c r="D185" s="27" t="s">
        <v>321</v>
      </c>
      <c r="E185" s="25" t="s">
        <v>317</v>
      </c>
      <c r="F185" s="22">
        <v>3.7010000000000001</v>
      </c>
      <c r="G185" s="22" t="s">
        <v>318</v>
      </c>
      <c r="H185" s="21">
        <v>2</v>
      </c>
      <c r="I185" s="21">
        <v>3</v>
      </c>
      <c r="J185" s="22" t="s">
        <v>319</v>
      </c>
      <c r="K185" s="22" t="s">
        <v>320</v>
      </c>
      <c r="L185" s="22" t="s">
        <v>28</v>
      </c>
      <c r="M185" s="22" t="s">
        <v>48</v>
      </c>
      <c r="N185" s="22">
        <f>LOOKUP(L185,Sheet2!$B$1:$B$14,Sheet2!$A$1:$A$14)</f>
        <v>2</v>
      </c>
      <c r="O185" s="22">
        <f>LOOKUP(M185,Sheet2!$B$1:$B$14,Sheet2!$A$1:$A$14)</f>
        <v>3</v>
      </c>
      <c r="P185" s="22" t="str">
        <f t="shared" si="14"/>
        <v/>
      </c>
      <c r="Q185" s="22" t="str">
        <f t="shared" si="15"/>
        <v>County</v>
      </c>
      <c r="R185" s="21" t="s">
        <v>36</v>
      </c>
      <c r="S185" s="21">
        <v>344087.02040237002</v>
      </c>
      <c r="T185" s="28">
        <v>406206.59016513999</v>
      </c>
      <c r="U185" s="29">
        <v>2</v>
      </c>
      <c r="V185" s="23">
        <v>0</v>
      </c>
      <c r="W185" s="23">
        <v>0</v>
      </c>
      <c r="X185" s="23">
        <v>1</v>
      </c>
      <c r="Y185" s="23">
        <v>1</v>
      </c>
      <c r="Z185" s="30">
        <v>0</v>
      </c>
      <c r="AA185" s="32">
        <f t="shared" si="16"/>
        <v>16.73</v>
      </c>
      <c r="AB185" s="19">
        <v>49642</v>
      </c>
    </row>
    <row r="186" spans="1:28" x14ac:dyDescent="0.2">
      <c r="A186" s="31">
        <f t="shared" si="12"/>
        <v>146</v>
      </c>
      <c r="B186" s="24">
        <f t="shared" si="13"/>
        <v>48</v>
      </c>
      <c r="C186" s="26" t="s">
        <v>34</v>
      </c>
      <c r="D186" s="27" t="s">
        <v>35</v>
      </c>
      <c r="E186" s="25" t="s">
        <v>151</v>
      </c>
      <c r="F186" s="22">
        <v>0.98499999999999999</v>
      </c>
      <c r="G186" s="22" t="s">
        <v>100</v>
      </c>
      <c r="H186" s="21">
        <v>3</v>
      </c>
      <c r="I186" s="21">
        <v>4</v>
      </c>
      <c r="J186" s="22" t="s">
        <v>153</v>
      </c>
      <c r="K186" s="22" t="s">
        <v>101</v>
      </c>
      <c r="L186" s="22" t="s">
        <v>28</v>
      </c>
      <c r="M186" s="22" t="s">
        <v>48</v>
      </c>
      <c r="N186" s="22">
        <f>LOOKUP(L186,Sheet2!$B$1:$B$14,Sheet2!$A$1:$A$14)</f>
        <v>2</v>
      </c>
      <c r="O186" s="22">
        <f>LOOKUP(M186,Sheet2!$B$1:$B$14,Sheet2!$A$1:$A$14)</f>
        <v>3</v>
      </c>
      <c r="P186" s="22" t="str">
        <f t="shared" si="14"/>
        <v/>
      </c>
      <c r="Q186" s="22" t="str">
        <f t="shared" si="15"/>
        <v>County</v>
      </c>
      <c r="R186" s="21" t="s">
        <v>36</v>
      </c>
      <c r="S186" s="21">
        <v>418530.88998416997</v>
      </c>
      <c r="T186" s="28">
        <v>510226.64976366999</v>
      </c>
      <c r="U186" s="29">
        <v>2</v>
      </c>
      <c r="V186" s="23">
        <v>0</v>
      </c>
      <c r="W186" s="23">
        <v>0</v>
      </c>
      <c r="X186" s="23">
        <v>1</v>
      </c>
      <c r="Y186" s="23">
        <v>1</v>
      </c>
      <c r="Z186" s="30">
        <v>0</v>
      </c>
      <c r="AA186" s="32">
        <f t="shared" si="16"/>
        <v>16.73</v>
      </c>
      <c r="AB186" s="19">
        <v>49840</v>
      </c>
    </row>
    <row r="187" spans="1:28" x14ac:dyDescent="0.2">
      <c r="A187" s="31">
        <f t="shared" si="12"/>
        <v>146</v>
      </c>
      <c r="B187" s="24">
        <f t="shared" si="13"/>
        <v>14</v>
      </c>
      <c r="C187" s="26" t="s">
        <v>114</v>
      </c>
      <c r="D187" s="27" t="s">
        <v>330</v>
      </c>
      <c r="E187" s="25" t="s">
        <v>326</v>
      </c>
      <c r="F187" s="22">
        <v>0.14599999999999999</v>
      </c>
      <c r="G187" s="22" t="s">
        <v>327</v>
      </c>
      <c r="H187" s="21">
        <v>2</v>
      </c>
      <c r="I187" s="21">
        <v>4</v>
      </c>
      <c r="J187" s="22" t="s">
        <v>328</v>
      </c>
      <c r="K187" s="22" t="s">
        <v>329</v>
      </c>
      <c r="L187" s="22" t="s">
        <v>48</v>
      </c>
      <c r="M187" s="22" t="s">
        <v>48</v>
      </c>
      <c r="N187" s="22">
        <f>LOOKUP(L187,Sheet2!$B$1:$B$14,Sheet2!$A$1:$A$14)</f>
        <v>3</v>
      </c>
      <c r="O187" s="22">
        <f>LOOKUP(M187,Sheet2!$B$1:$B$14,Sheet2!$A$1:$A$14)</f>
        <v>3</v>
      </c>
      <c r="P187" s="22" t="str">
        <f t="shared" si="14"/>
        <v/>
      </c>
      <c r="Q187" s="22" t="str">
        <f t="shared" si="15"/>
        <v>Municipal</v>
      </c>
      <c r="R187" s="21" t="s">
        <v>36</v>
      </c>
      <c r="S187" s="21">
        <v>315664.32974439999</v>
      </c>
      <c r="T187" s="28">
        <v>371274.58988103998</v>
      </c>
      <c r="U187" s="29">
        <v>2</v>
      </c>
      <c r="V187" s="23">
        <v>0</v>
      </c>
      <c r="W187" s="23">
        <v>0</v>
      </c>
      <c r="X187" s="23">
        <v>1</v>
      </c>
      <c r="Y187" s="23">
        <v>1</v>
      </c>
      <c r="Z187" s="30">
        <v>0</v>
      </c>
      <c r="AA187" s="32">
        <f t="shared" si="16"/>
        <v>16.73</v>
      </c>
      <c r="AB187" s="19">
        <v>50188</v>
      </c>
    </row>
    <row r="188" spans="1:28" x14ac:dyDescent="0.2">
      <c r="A188" s="31">
        <f t="shared" si="12"/>
        <v>146</v>
      </c>
      <c r="B188" s="24">
        <f t="shared" si="13"/>
        <v>67</v>
      </c>
      <c r="C188" s="26" t="s">
        <v>26</v>
      </c>
      <c r="D188" s="27" t="s">
        <v>27</v>
      </c>
      <c r="E188" s="25" t="s">
        <v>102</v>
      </c>
      <c r="F188" s="22">
        <v>0.86499999999999999</v>
      </c>
      <c r="G188" s="22" t="s">
        <v>333</v>
      </c>
      <c r="H188" s="21">
        <v>2</v>
      </c>
      <c r="I188" s="21">
        <v>3</v>
      </c>
      <c r="J188" s="22" t="s">
        <v>104</v>
      </c>
      <c r="K188" s="22" t="s">
        <v>334</v>
      </c>
      <c r="L188" s="22" t="s">
        <v>28</v>
      </c>
      <c r="M188" s="22" t="s">
        <v>48</v>
      </c>
      <c r="N188" s="22">
        <f>LOOKUP(L188,Sheet2!$B$1:$B$14,Sheet2!$A$1:$A$14)</f>
        <v>2</v>
      </c>
      <c r="O188" s="22">
        <f>LOOKUP(M188,Sheet2!$B$1:$B$14,Sheet2!$A$1:$A$14)</f>
        <v>3</v>
      </c>
      <c r="P188" s="22" t="str">
        <f t="shared" si="14"/>
        <v/>
      </c>
      <c r="Q188" s="22" t="str">
        <f t="shared" si="15"/>
        <v>County</v>
      </c>
      <c r="R188" s="21" t="s">
        <v>36</v>
      </c>
      <c r="S188" s="21">
        <v>331055.18025730998</v>
      </c>
      <c r="T188" s="28">
        <v>408250.47998787003</v>
      </c>
      <c r="U188" s="29">
        <v>2</v>
      </c>
      <c r="V188" s="23">
        <v>0</v>
      </c>
      <c r="W188" s="23">
        <v>0</v>
      </c>
      <c r="X188" s="23">
        <v>1</v>
      </c>
      <c r="Y188" s="23">
        <v>1</v>
      </c>
      <c r="Z188" s="30">
        <v>0</v>
      </c>
      <c r="AA188" s="32">
        <f t="shared" si="16"/>
        <v>16.73</v>
      </c>
      <c r="AB188" s="19">
        <v>30226</v>
      </c>
    </row>
    <row r="189" spans="1:28" x14ac:dyDescent="0.2">
      <c r="A189" s="31">
        <f t="shared" si="12"/>
        <v>146</v>
      </c>
      <c r="B189" s="24">
        <f t="shared" si="13"/>
        <v>67</v>
      </c>
      <c r="C189" s="26" t="s">
        <v>26</v>
      </c>
      <c r="D189" s="27" t="s">
        <v>27</v>
      </c>
      <c r="E189" s="25" t="s">
        <v>166</v>
      </c>
      <c r="F189" s="22">
        <v>0.123</v>
      </c>
      <c r="G189" s="22" t="s">
        <v>337</v>
      </c>
      <c r="H189" s="21">
        <v>3</v>
      </c>
      <c r="I189" s="21">
        <v>4</v>
      </c>
      <c r="J189" s="22" t="s">
        <v>168</v>
      </c>
      <c r="K189" s="22" t="s">
        <v>338</v>
      </c>
      <c r="L189" s="22" t="s">
        <v>48</v>
      </c>
      <c r="M189" s="22" t="s">
        <v>48</v>
      </c>
      <c r="N189" s="22">
        <f>LOOKUP(L189,Sheet2!$B$1:$B$14,Sheet2!$A$1:$A$14)</f>
        <v>3</v>
      </c>
      <c r="O189" s="22">
        <f>LOOKUP(M189,Sheet2!$B$1:$B$14,Sheet2!$A$1:$A$14)</f>
        <v>3</v>
      </c>
      <c r="P189" s="22" t="str">
        <f t="shared" si="14"/>
        <v/>
      </c>
      <c r="Q189" s="22" t="str">
        <f t="shared" si="15"/>
        <v>Municipal</v>
      </c>
      <c r="R189" s="21" t="s">
        <v>36</v>
      </c>
      <c r="S189" s="21">
        <v>321874.48028739</v>
      </c>
      <c r="T189" s="28">
        <v>397584.56986721</v>
      </c>
      <c r="U189" s="29">
        <v>2</v>
      </c>
      <c r="V189" s="23">
        <v>0</v>
      </c>
      <c r="W189" s="23">
        <v>0</v>
      </c>
      <c r="X189" s="23">
        <v>1</v>
      </c>
      <c r="Y189" s="23">
        <v>1</v>
      </c>
      <c r="Z189" s="30">
        <v>0</v>
      </c>
      <c r="AA189" s="32">
        <f t="shared" si="16"/>
        <v>16.73</v>
      </c>
      <c r="AB189" s="19">
        <v>11119</v>
      </c>
    </row>
    <row r="190" spans="1:28" x14ac:dyDescent="0.2">
      <c r="A190" s="31">
        <f t="shared" si="12"/>
        <v>146</v>
      </c>
      <c r="B190" s="24">
        <f t="shared" si="13"/>
        <v>67</v>
      </c>
      <c r="C190" s="26" t="s">
        <v>26</v>
      </c>
      <c r="D190" s="27" t="s">
        <v>150</v>
      </c>
      <c r="E190" s="25" t="s">
        <v>343</v>
      </c>
      <c r="F190" s="22">
        <v>0</v>
      </c>
      <c r="G190" s="22" t="s">
        <v>344</v>
      </c>
      <c r="H190" s="21">
        <v>2</v>
      </c>
      <c r="I190" s="21">
        <v>3</v>
      </c>
      <c r="J190" s="22" t="s">
        <v>345</v>
      </c>
      <c r="K190" s="22" t="s">
        <v>346</v>
      </c>
      <c r="L190" s="22" t="s">
        <v>28</v>
      </c>
      <c r="M190" s="22" t="s">
        <v>28</v>
      </c>
      <c r="N190" s="22">
        <f>LOOKUP(L190,Sheet2!$B$1:$B$14,Sheet2!$A$1:$A$14)</f>
        <v>2</v>
      </c>
      <c r="O190" s="22">
        <f>LOOKUP(M190,Sheet2!$B$1:$B$14,Sheet2!$A$1:$A$14)</f>
        <v>2</v>
      </c>
      <c r="P190" s="22" t="str">
        <f t="shared" si="14"/>
        <v/>
      </c>
      <c r="Q190" s="22" t="str">
        <f t="shared" si="15"/>
        <v>County</v>
      </c>
      <c r="R190" s="21" t="s">
        <v>36</v>
      </c>
      <c r="S190" s="21">
        <v>344779.05990301998</v>
      </c>
      <c r="T190" s="28">
        <v>334642.10009143001</v>
      </c>
      <c r="U190" s="29">
        <v>2</v>
      </c>
      <c r="V190" s="23">
        <v>0</v>
      </c>
      <c r="W190" s="23">
        <v>0</v>
      </c>
      <c r="X190" s="23">
        <v>1</v>
      </c>
      <c r="Y190" s="23">
        <v>1</v>
      </c>
      <c r="Z190" s="30">
        <v>0</v>
      </c>
      <c r="AA190" s="32">
        <f t="shared" si="16"/>
        <v>16.73</v>
      </c>
      <c r="AB190" s="19">
        <v>15963</v>
      </c>
    </row>
    <row r="191" spans="1:28" x14ac:dyDescent="0.2">
      <c r="A191" s="31">
        <f t="shared" si="12"/>
        <v>146</v>
      </c>
      <c r="B191" s="24">
        <f t="shared" si="13"/>
        <v>67</v>
      </c>
      <c r="C191" s="26" t="s">
        <v>26</v>
      </c>
      <c r="D191" s="27" t="s">
        <v>27</v>
      </c>
      <c r="E191" s="25" t="s">
        <v>22</v>
      </c>
      <c r="F191" s="22">
        <v>32.826000000000001</v>
      </c>
      <c r="G191" s="22" t="s">
        <v>355</v>
      </c>
      <c r="H191" s="21">
        <v>2</v>
      </c>
      <c r="I191" s="21">
        <v>4</v>
      </c>
      <c r="J191" s="22" t="s">
        <v>24</v>
      </c>
      <c r="K191" s="22" t="s">
        <v>356</v>
      </c>
      <c r="L191" s="22" t="s">
        <v>28</v>
      </c>
      <c r="M191" s="22" t="s">
        <v>28</v>
      </c>
      <c r="N191" s="22">
        <f>LOOKUP(L191,Sheet2!$B$1:$B$14,Sheet2!$A$1:$A$14)</f>
        <v>2</v>
      </c>
      <c r="O191" s="22">
        <f>LOOKUP(M191,Sheet2!$B$1:$B$14,Sheet2!$A$1:$A$14)</f>
        <v>2</v>
      </c>
      <c r="P191" s="22" t="str">
        <f t="shared" si="14"/>
        <v/>
      </c>
      <c r="Q191" s="22" t="str">
        <f t="shared" si="15"/>
        <v>County</v>
      </c>
      <c r="R191" s="21" t="s">
        <v>135</v>
      </c>
      <c r="S191" s="21">
        <v>318327.83998004999</v>
      </c>
      <c r="T191" s="28">
        <v>397156.51031838998</v>
      </c>
      <c r="U191" s="29">
        <v>2</v>
      </c>
      <c r="V191" s="23">
        <v>0</v>
      </c>
      <c r="W191" s="23">
        <v>0</v>
      </c>
      <c r="X191" s="23">
        <v>1</v>
      </c>
      <c r="Y191" s="23">
        <v>1</v>
      </c>
      <c r="Z191" s="30">
        <v>0</v>
      </c>
      <c r="AA191" s="32">
        <f t="shared" si="16"/>
        <v>16.73</v>
      </c>
      <c r="AB191" s="19">
        <v>22653</v>
      </c>
    </row>
    <row r="192" spans="1:28" x14ac:dyDescent="0.2">
      <c r="A192" s="31">
        <f t="shared" si="12"/>
        <v>146</v>
      </c>
      <c r="B192" s="24">
        <f t="shared" si="13"/>
        <v>48</v>
      </c>
      <c r="C192" s="26" t="s">
        <v>34</v>
      </c>
      <c r="D192" s="27" t="s">
        <v>379</v>
      </c>
      <c r="E192" s="25" t="s">
        <v>324</v>
      </c>
      <c r="F192" s="22">
        <v>1.087</v>
      </c>
      <c r="G192" s="22" t="s">
        <v>377</v>
      </c>
      <c r="H192" s="21">
        <v>2</v>
      </c>
      <c r="I192" s="21">
        <v>3</v>
      </c>
      <c r="J192" s="22" t="s">
        <v>325</v>
      </c>
      <c r="K192" s="22" t="s">
        <v>378</v>
      </c>
      <c r="L192" s="22" t="s">
        <v>48</v>
      </c>
      <c r="M192" s="22" t="s">
        <v>48</v>
      </c>
      <c r="N192" s="22">
        <f>LOOKUP(L192,Sheet2!$B$1:$B$14,Sheet2!$A$1:$A$14)</f>
        <v>3</v>
      </c>
      <c r="O192" s="22">
        <f>LOOKUP(M192,Sheet2!$B$1:$B$14,Sheet2!$A$1:$A$14)</f>
        <v>3</v>
      </c>
      <c r="P192" s="22" t="str">
        <f t="shared" si="14"/>
        <v/>
      </c>
      <c r="Q192" s="22" t="str">
        <f t="shared" si="15"/>
        <v>Municipal</v>
      </c>
      <c r="R192" s="21" t="s">
        <v>36</v>
      </c>
      <c r="S192" s="21">
        <v>449475.79004903999</v>
      </c>
      <c r="T192" s="28">
        <v>557625.13011349004</v>
      </c>
      <c r="U192" s="29">
        <v>2</v>
      </c>
      <c r="V192" s="23">
        <v>0</v>
      </c>
      <c r="W192" s="23">
        <v>0</v>
      </c>
      <c r="X192" s="23">
        <v>1</v>
      </c>
      <c r="Y192" s="23">
        <v>1</v>
      </c>
      <c r="Z192" s="30">
        <v>0</v>
      </c>
      <c r="AA192" s="32">
        <f t="shared" si="16"/>
        <v>16.73</v>
      </c>
      <c r="AB192" s="19">
        <v>9608</v>
      </c>
    </row>
    <row r="193" spans="1:28" x14ac:dyDescent="0.2">
      <c r="A193" s="31">
        <f t="shared" si="12"/>
        <v>146</v>
      </c>
      <c r="B193" s="24">
        <f t="shared" si="13"/>
        <v>67</v>
      </c>
      <c r="C193" s="26" t="s">
        <v>26</v>
      </c>
      <c r="D193" s="27" t="s">
        <v>27</v>
      </c>
      <c r="E193" s="25" t="s">
        <v>385</v>
      </c>
      <c r="F193" s="22">
        <v>0.68400000000000005</v>
      </c>
      <c r="G193" s="22" t="s">
        <v>386</v>
      </c>
      <c r="H193" s="21">
        <v>2</v>
      </c>
      <c r="I193" s="21">
        <v>3</v>
      </c>
      <c r="J193" s="22" t="s">
        <v>387</v>
      </c>
      <c r="K193" s="22" t="s">
        <v>388</v>
      </c>
      <c r="L193" s="22" t="s">
        <v>48</v>
      </c>
      <c r="M193" s="22" t="s">
        <v>48</v>
      </c>
      <c r="N193" s="22">
        <f>LOOKUP(L193,Sheet2!$B$1:$B$14,Sheet2!$A$1:$A$14)</f>
        <v>3</v>
      </c>
      <c r="O193" s="22">
        <f>LOOKUP(M193,Sheet2!$B$1:$B$14,Sheet2!$A$1:$A$14)</f>
        <v>3</v>
      </c>
      <c r="P193" s="22" t="str">
        <f t="shared" si="14"/>
        <v/>
      </c>
      <c r="Q193" s="22" t="str">
        <f t="shared" si="15"/>
        <v>Municipal</v>
      </c>
      <c r="R193" s="21" t="s">
        <v>36</v>
      </c>
      <c r="S193" s="21">
        <v>320170.80021691998</v>
      </c>
      <c r="T193" s="28">
        <v>408732.90006126999</v>
      </c>
      <c r="U193" s="29">
        <v>2</v>
      </c>
      <c r="V193" s="23">
        <v>0</v>
      </c>
      <c r="W193" s="23">
        <v>0</v>
      </c>
      <c r="X193" s="23">
        <v>1</v>
      </c>
      <c r="Y193" s="23">
        <v>1</v>
      </c>
      <c r="Z193" s="30">
        <v>0</v>
      </c>
      <c r="AA193" s="32">
        <f t="shared" si="16"/>
        <v>16.73</v>
      </c>
      <c r="AB193" s="19">
        <v>50690</v>
      </c>
    </row>
    <row r="194" spans="1:28" x14ac:dyDescent="0.2">
      <c r="A194" s="31">
        <f t="shared" si="12"/>
        <v>146</v>
      </c>
      <c r="B194" s="24">
        <f t="shared" si="13"/>
        <v>67</v>
      </c>
      <c r="C194" s="26" t="s">
        <v>26</v>
      </c>
      <c r="D194" s="27" t="s">
        <v>399</v>
      </c>
      <c r="E194" s="25" t="s">
        <v>395</v>
      </c>
      <c r="F194" s="22">
        <v>0.58499999999999996</v>
      </c>
      <c r="G194" s="22" t="s">
        <v>396</v>
      </c>
      <c r="H194" s="21">
        <v>2</v>
      </c>
      <c r="I194" s="21">
        <v>3</v>
      </c>
      <c r="J194" s="22" t="s">
        <v>397</v>
      </c>
      <c r="K194" s="22" t="s">
        <v>398</v>
      </c>
      <c r="L194" s="22" t="s">
        <v>28</v>
      </c>
      <c r="M194" s="22" t="s">
        <v>48</v>
      </c>
      <c r="N194" s="22">
        <f>LOOKUP(L194,Sheet2!$B$1:$B$14,Sheet2!$A$1:$A$14)</f>
        <v>2</v>
      </c>
      <c r="O194" s="22">
        <f>LOOKUP(M194,Sheet2!$B$1:$B$14,Sheet2!$A$1:$A$14)</f>
        <v>3</v>
      </c>
      <c r="P194" s="22" t="str">
        <f t="shared" si="14"/>
        <v/>
      </c>
      <c r="Q194" s="22" t="str">
        <f t="shared" si="15"/>
        <v>County</v>
      </c>
      <c r="R194" s="21" t="s">
        <v>135</v>
      </c>
      <c r="S194" s="21">
        <v>322160.12006406003</v>
      </c>
      <c r="T194" s="28">
        <v>379584.69013152999</v>
      </c>
      <c r="U194" s="29">
        <v>2</v>
      </c>
      <c r="V194" s="23">
        <v>0</v>
      </c>
      <c r="W194" s="23">
        <v>0</v>
      </c>
      <c r="X194" s="23">
        <v>1</v>
      </c>
      <c r="Y194" s="23">
        <v>1</v>
      </c>
      <c r="Z194" s="30">
        <v>0</v>
      </c>
      <c r="AA194" s="32">
        <f t="shared" si="16"/>
        <v>16.73</v>
      </c>
      <c r="AB194" s="19">
        <v>50375</v>
      </c>
    </row>
    <row r="195" spans="1:28" x14ac:dyDescent="0.2">
      <c r="A195" s="31">
        <f t="shared" si="12"/>
        <v>146</v>
      </c>
      <c r="B195" s="24">
        <f t="shared" si="13"/>
        <v>48</v>
      </c>
      <c r="C195" s="26" t="s">
        <v>34</v>
      </c>
      <c r="D195" s="27" t="s">
        <v>35</v>
      </c>
      <c r="E195" s="25" t="s">
        <v>49</v>
      </c>
      <c r="F195" s="22">
        <v>42.473999999999997</v>
      </c>
      <c r="G195" s="22" t="s">
        <v>413</v>
      </c>
      <c r="H195" s="21">
        <v>2</v>
      </c>
      <c r="I195" s="21">
        <v>3</v>
      </c>
      <c r="J195" s="22" t="s">
        <v>189</v>
      </c>
      <c r="K195" s="22" t="s">
        <v>29</v>
      </c>
      <c r="L195" s="22" t="s">
        <v>48</v>
      </c>
      <c r="M195" s="22" t="s">
        <v>29</v>
      </c>
      <c r="N195" s="22">
        <f>LOOKUP(L195,Sheet2!$B$1:$B$14,Sheet2!$A$1:$A$14)</f>
        <v>3</v>
      </c>
      <c r="O195" s="22">
        <f>LOOKUP(M195,Sheet2!$B$1:$B$14,Sheet2!$A$1:$A$14)</f>
        <v>13</v>
      </c>
      <c r="P195" s="22" t="str">
        <f t="shared" si="14"/>
        <v/>
      </c>
      <c r="Q195" s="22" t="str">
        <f t="shared" si="15"/>
        <v>Municipal</v>
      </c>
      <c r="R195" s="21" t="s">
        <v>29</v>
      </c>
      <c r="S195" s="21">
        <v>419036.50988709001</v>
      </c>
      <c r="T195" s="28">
        <v>503505.70998063998</v>
      </c>
      <c r="U195" s="29">
        <v>2</v>
      </c>
      <c r="V195" s="23">
        <v>0</v>
      </c>
      <c r="W195" s="23">
        <v>0</v>
      </c>
      <c r="X195" s="23">
        <v>1</v>
      </c>
      <c r="Y195" s="23">
        <v>1</v>
      </c>
      <c r="Z195" s="30">
        <v>0</v>
      </c>
      <c r="AA195" s="32">
        <f t="shared" si="16"/>
        <v>16.73</v>
      </c>
      <c r="AB195" s="19">
        <v>13273</v>
      </c>
    </row>
    <row r="196" spans="1:28" x14ac:dyDescent="0.2">
      <c r="A196" s="31">
        <f t="shared" si="12"/>
        <v>146</v>
      </c>
      <c r="B196" s="24">
        <f t="shared" si="13"/>
        <v>67</v>
      </c>
      <c r="C196" s="26" t="s">
        <v>26</v>
      </c>
      <c r="D196" s="27" t="s">
        <v>27</v>
      </c>
      <c r="E196" s="25" t="s">
        <v>414</v>
      </c>
      <c r="F196" s="22">
        <v>0.21199999999999999</v>
      </c>
      <c r="G196" s="22" t="s">
        <v>415</v>
      </c>
      <c r="H196" s="21">
        <v>2</v>
      </c>
      <c r="I196" s="21">
        <v>4</v>
      </c>
      <c r="J196" s="22" t="s">
        <v>416</v>
      </c>
      <c r="K196" s="22" t="s">
        <v>417</v>
      </c>
      <c r="L196" s="22" t="s">
        <v>48</v>
      </c>
      <c r="M196" s="22" t="s">
        <v>48</v>
      </c>
      <c r="N196" s="22">
        <f>LOOKUP(L196,Sheet2!$B$1:$B$14,Sheet2!$A$1:$A$14)</f>
        <v>3</v>
      </c>
      <c r="O196" s="22">
        <f>LOOKUP(M196,Sheet2!$B$1:$B$14,Sheet2!$A$1:$A$14)</f>
        <v>3</v>
      </c>
      <c r="P196" s="22" t="str">
        <f t="shared" si="14"/>
        <v/>
      </c>
      <c r="Q196" s="22" t="str">
        <f t="shared" si="15"/>
        <v>Municipal</v>
      </c>
      <c r="R196" s="21" t="s">
        <v>36</v>
      </c>
      <c r="S196" s="21">
        <v>329405.83004952001</v>
      </c>
      <c r="T196" s="28">
        <v>405893.11974842002</v>
      </c>
      <c r="U196" s="29">
        <v>2</v>
      </c>
      <c r="V196" s="23">
        <v>0</v>
      </c>
      <c r="W196" s="23">
        <v>0</v>
      </c>
      <c r="X196" s="23">
        <v>1</v>
      </c>
      <c r="Y196" s="23">
        <v>1</v>
      </c>
      <c r="Z196" s="30">
        <v>0</v>
      </c>
      <c r="AA196" s="32">
        <f t="shared" si="16"/>
        <v>16.73</v>
      </c>
      <c r="AB196" s="19">
        <v>19509</v>
      </c>
    </row>
    <row r="197" spans="1:28" x14ac:dyDescent="0.2">
      <c r="A197" s="31">
        <f t="shared" si="12"/>
        <v>146</v>
      </c>
      <c r="B197" s="24">
        <f t="shared" si="13"/>
        <v>67</v>
      </c>
      <c r="C197" s="26" t="s">
        <v>26</v>
      </c>
      <c r="D197" s="27" t="s">
        <v>27</v>
      </c>
      <c r="E197" s="25" t="s">
        <v>102</v>
      </c>
      <c r="F197" s="22">
        <v>0.35599999999999998</v>
      </c>
      <c r="G197" s="22" t="s">
        <v>418</v>
      </c>
      <c r="H197" s="21">
        <v>2</v>
      </c>
      <c r="I197" s="21">
        <v>4</v>
      </c>
      <c r="J197" s="22" t="s">
        <v>104</v>
      </c>
      <c r="K197" s="22" t="s">
        <v>419</v>
      </c>
      <c r="L197" s="22" t="s">
        <v>28</v>
      </c>
      <c r="M197" s="22" t="s">
        <v>48</v>
      </c>
      <c r="N197" s="22">
        <f>LOOKUP(L197,Sheet2!$B$1:$B$14,Sheet2!$A$1:$A$14)</f>
        <v>2</v>
      </c>
      <c r="O197" s="22">
        <f>LOOKUP(M197,Sheet2!$B$1:$B$14,Sheet2!$A$1:$A$14)</f>
        <v>3</v>
      </c>
      <c r="P197" s="22" t="str">
        <f t="shared" si="14"/>
        <v/>
      </c>
      <c r="Q197" s="22" t="str">
        <f t="shared" si="15"/>
        <v>County</v>
      </c>
      <c r="R197" s="21" t="s">
        <v>36</v>
      </c>
      <c r="S197" s="21">
        <v>328767.73994488001</v>
      </c>
      <c r="T197" s="28">
        <v>406760.43994019</v>
      </c>
      <c r="U197" s="29">
        <v>2</v>
      </c>
      <c r="V197" s="23">
        <v>0</v>
      </c>
      <c r="W197" s="23">
        <v>0</v>
      </c>
      <c r="X197" s="23">
        <v>1</v>
      </c>
      <c r="Y197" s="23">
        <v>1</v>
      </c>
      <c r="Z197" s="30">
        <v>0</v>
      </c>
      <c r="AA197" s="32">
        <f t="shared" si="16"/>
        <v>16.73</v>
      </c>
      <c r="AB197" s="19">
        <v>50095</v>
      </c>
    </row>
    <row r="198" spans="1:28" x14ac:dyDescent="0.2">
      <c r="A198" s="31">
        <f t="shared" si="12"/>
        <v>178</v>
      </c>
      <c r="B198" s="24">
        <f t="shared" si="13"/>
        <v>57</v>
      </c>
      <c r="C198" s="26" t="s">
        <v>34</v>
      </c>
      <c r="D198" s="27" t="s">
        <v>35</v>
      </c>
      <c r="E198" s="25" t="s">
        <v>31</v>
      </c>
      <c r="F198" s="22">
        <v>2.5790000000000002</v>
      </c>
      <c r="G198" s="22" t="s">
        <v>109</v>
      </c>
      <c r="H198" s="21">
        <v>2</v>
      </c>
      <c r="I198" s="21">
        <v>4</v>
      </c>
      <c r="J198" s="22" t="s">
        <v>33</v>
      </c>
      <c r="K198" s="22" t="s">
        <v>110</v>
      </c>
      <c r="L198" s="22" t="s">
        <v>28</v>
      </c>
      <c r="M198" s="22" t="s">
        <v>48</v>
      </c>
      <c r="N198" s="22">
        <f>LOOKUP(L198,Sheet2!$B$1:$B$14,Sheet2!$A$1:$A$14)</f>
        <v>2</v>
      </c>
      <c r="O198" s="22">
        <f>LOOKUP(M198,Sheet2!$B$1:$B$14,Sheet2!$A$1:$A$14)</f>
        <v>3</v>
      </c>
      <c r="P198" s="22" t="str">
        <f t="shared" si="14"/>
        <v/>
      </c>
      <c r="Q198" s="22" t="str">
        <f t="shared" si="15"/>
        <v>County</v>
      </c>
      <c r="R198" s="21" t="s">
        <v>36</v>
      </c>
      <c r="S198" s="21">
        <v>426273.67988578998</v>
      </c>
      <c r="T198" s="28">
        <v>506150.86021642998</v>
      </c>
      <c r="U198" s="29">
        <v>3</v>
      </c>
      <c r="V198" s="23">
        <v>0</v>
      </c>
      <c r="W198" s="23">
        <v>0</v>
      </c>
      <c r="X198" s="23">
        <v>0</v>
      </c>
      <c r="Y198" s="23">
        <v>2</v>
      </c>
      <c r="Z198" s="30">
        <v>1</v>
      </c>
      <c r="AA198" s="32">
        <f t="shared" si="16"/>
        <v>13.12</v>
      </c>
      <c r="AB198" s="19">
        <v>13590</v>
      </c>
    </row>
    <row r="199" spans="1:28" x14ac:dyDescent="0.2">
      <c r="A199" s="31">
        <f t="shared" si="12"/>
        <v>178</v>
      </c>
      <c r="B199" s="24">
        <f t="shared" si="13"/>
        <v>86</v>
      </c>
      <c r="C199" s="26" t="s">
        <v>26</v>
      </c>
      <c r="D199" s="27" t="s">
        <v>27</v>
      </c>
      <c r="E199" s="25" t="s">
        <v>77</v>
      </c>
      <c r="F199" s="22">
        <v>0.53800000000000003</v>
      </c>
      <c r="G199" s="22" t="s">
        <v>102</v>
      </c>
      <c r="H199" s="21">
        <v>2</v>
      </c>
      <c r="I199" s="21">
        <v>4</v>
      </c>
      <c r="J199" s="22" t="s">
        <v>79</v>
      </c>
      <c r="K199" s="22" t="s">
        <v>104</v>
      </c>
      <c r="L199" s="22" t="s">
        <v>28</v>
      </c>
      <c r="M199" s="22" t="s">
        <v>28</v>
      </c>
      <c r="N199" s="22">
        <f>LOOKUP(L199,Sheet2!$B$1:$B$14,Sheet2!$A$1:$A$14)</f>
        <v>2</v>
      </c>
      <c r="O199" s="22">
        <f>LOOKUP(M199,Sheet2!$B$1:$B$14,Sheet2!$A$1:$A$14)</f>
        <v>2</v>
      </c>
      <c r="P199" s="22" t="str">
        <f t="shared" si="14"/>
        <v/>
      </c>
      <c r="Q199" s="22" t="str">
        <f t="shared" si="15"/>
        <v>County</v>
      </c>
      <c r="R199" s="21" t="s">
        <v>36</v>
      </c>
      <c r="S199" s="21">
        <v>327543.60982126999</v>
      </c>
      <c r="T199" s="28">
        <v>406101.21990016999</v>
      </c>
      <c r="U199" s="29">
        <v>3</v>
      </c>
      <c r="V199" s="23">
        <v>0</v>
      </c>
      <c r="W199" s="23">
        <v>0</v>
      </c>
      <c r="X199" s="23">
        <v>0</v>
      </c>
      <c r="Y199" s="23">
        <v>2</v>
      </c>
      <c r="Z199" s="30">
        <v>1</v>
      </c>
      <c r="AA199" s="32">
        <f t="shared" si="16"/>
        <v>13.12</v>
      </c>
      <c r="AB199" s="19">
        <v>8572</v>
      </c>
    </row>
    <row r="200" spans="1:28" x14ac:dyDescent="0.2">
      <c r="A200" s="31">
        <f t="shared" si="12"/>
        <v>178</v>
      </c>
      <c r="B200" s="24">
        <f t="shared" si="13"/>
        <v>57</v>
      </c>
      <c r="C200" s="26" t="s">
        <v>34</v>
      </c>
      <c r="D200" s="27" t="s">
        <v>35</v>
      </c>
      <c r="E200" s="25" t="s">
        <v>151</v>
      </c>
      <c r="F200" s="22">
        <v>0.14699999999999999</v>
      </c>
      <c r="G200" s="22" t="s">
        <v>152</v>
      </c>
      <c r="H200" s="21">
        <v>2</v>
      </c>
      <c r="I200" s="21">
        <v>4</v>
      </c>
      <c r="J200" s="22" t="s">
        <v>153</v>
      </c>
      <c r="K200" s="22" t="s">
        <v>154</v>
      </c>
      <c r="L200" s="22" t="s">
        <v>28</v>
      </c>
      <c r="M200" s="22" t="s">
        <v>48</v>
      </c>
      <c r="N200" s="22">
        <f>LOOKUP(L200,Sheet2!$B$1:$B$14,Sheet2!$A$1:$A$14)</f>
        <v>2</v>
      </c>
      <c r="O200" s="22">
        <f>LOOKUP(M200,Sheet2!$B$1:$B$14,Sheet2!$A$1:$A$14)</f>
        <v>3</v>
      </c>
      <c r="P200" s="22" t="str">
        <f t="shared" si="14"/>
        <v/>
      </c>
      <c r="Q200" s="22" t="str">
        <f t="shared" si="15"/>
        <v>County</v>
      </c>
      <c r="R200" s="21" t="s">
        <v>36</v>
      </c>
      <c r="S200" s="21">
        <v>415825.26023150998</v>
      </c>
      <c r="T200" s="28">
        <v>506684.97020615998</v>
      </c>
      <c r="U200" s="29">
        <v>3</v>
      </c>
      <c r="V200" s="23">
        <v>0</v>
      </c>
      <c r="W200" s="23">
        <v>0</v>
      </c>
      <c r="X200" s="23">
        <v>0</v>
      </c>
      <c r="Y200" s="23">
        <v>2</v>
      </c>
      <c r="Z200" s="30">
        <v>1</v>
      </c>
      <c r="AA200" s="32">
        <f t="shared" si="16"/>
        <v>13.12</v>
      </c>
      <c r="AB200" s="19">
        <v>49414</v>
      </c>
    </row>
    <row r="201" spans="1:28" x14ac:dyDescent="0.2">
      <c r="A201" s="31">
        <f t="shared" si="12"/>
        <v>181</v>
      </c>
      <c r="B201" s="24">
        <f t="shared" si="13"/>
        <v>87</v>
      </c>
      <c r="C201" s="26" t="s">
        <v>26</v>
      </c>
      <c r="D201" s="27" t="s">
        <v>27</v>
      </c>
      <c r="E201" s="25" t="s">
        <v>92</v>
      </c>
      <c r="F201" s="22">
        <v>49.92</v>
      </c>
      <c r="G201" s="22" t="s">
        <v>69</v>
      </c>
      <c r="H201" s="21">
        <v>2</v>
      </c>
      <c r="I201" s="21">
        <v>4</v>
      </c>
      <c r="J201" s="22" t="s">
        <v>94</v>
      </c>
      <c r="K201" s="22" t="s">
        <v>71</v>
      </c>
      <c r="L201" s="22" t="s">
        <v>28</v>
      </c>
      <c r="M201" s="22" t="s">
        <v>28</v>
      </c>
      <c r="N201" s="22">
        <f>LOOKUP(L201,Sheet2!$B$1:$B$14,Sheet2!$A$1:$A$14)</f>
        <v>2</v>
      </c>
      <c r="O201" s="22">
        <f>LOOKUP(M201,Sheet2!$B$1:$B$14,Sheet2!$A$1:$A$14)</f>
        <v>2</v>
      </c>
      <c r="P201" s="22" t="str">
        <f t="shared" si="14"/>
        <v/>
      </c>
      <c r="Q201" s="22" t="str">
        <f t="shared" si="15"/>
        <v>County</v>
      </c>
      <c r="R201" s="21" t="s">
        <v>135</v>
      </c>
      <c r="S201" s="21">
        <v>323107.58009619999</v>
      </c>
      <c r="T201" s="28">
        <v>400752.23989477003</v>
      </c>
      <c r="U201" s="29">
        <v>2</v>
      </c>
      <c r="V201" s="23">
        <v>0</v>
      </c>
      <c r="W201" s="23">
        <v>0</v>
      </c>
      <c r="X201" s="23">
        <v>0</v>
      </c>
      <c r="Y201" s="23">
        <v>2</v>
      </c>
      <c r="Z201" s="30">
        <v>0</v>
      </c>
      <c r="AA201" s="32">
        <f t="shared" si="16"/>
        <v>12.12</v>
      </c>
      <c r="AB201" s="19">
        <v>20248</v>
      </c>
    </row>
    <row r="202" spans="1:28" x14ac:dyDescent="0.2">
      <c r="A202" s="31">
        <f t="shared" si="12"/>
        <v>181</v>
      </c>
      <c r="B202" s="24">
        <f t="shared" si="13"/>
        <v>87</v>
      </c>
      <c r="C202" s="26" t="s">
        <v>26</v>
      </c>
      <c r="D202" s="27" t="s">
        <v>164</v>
      </c>
      <c r="E202" s="25" t="s">
        <v>92</v>
      </c>
      <c r="F202" s="22">
        <v>45.636000000000003</v>
      </c>
      <c r="G202" s="22" t="s">
        <v>183</v>
      </c>
      <c r="H202" s="21">
        <v>4</v>
      </c>
      <c r="I202" s="21">
        <v>5</v>
      </c>
      <c r="J202" s="22" t="s">
        <v>94</v>
      </c>
      <c r="K202" s="22" t="s">
        <v>184</v>
      </c>
      <c r="L202" s="22" t="s">
        <v>28</v>
      </c>
      <c r="M202" s="22" t="s">
        <v>48</v>
      </c>
      <c r="N202" s="22">
        <f>LOOKUP(L202,Sheet2!$B$1:$B$14,Sheet2!$A$1:$A$14)</f>
        <v>2</v>
      </c>
      <c r="O202" s="22">
        <f>LOOKUP(M202,Sheet2!$B$1:$B$14,Sheet2!$A$1:$A$14)</f>
        <v>3</v>
      </c>
      <c r="P202" s="22" t="str">
        <f t="shared" si="14"/>
        <v/>
      </c>
      <c r="Q202" s="22" t="str">
        <f t="shared" si="15"/>
        <v>County</v>
      </c>
      <c r="R202" s="21" t="s">
        <v>135</v>
      </c>
      <c r="S202" s="21">
        <v>341802.41005368001</v>
      </c>
      <c r="T202" s="28">
        <v>389020.99978662998</v>
      </c>
      <c r="U202" s="29">
        <v>2</v>
      </c>
      <c r="V202" s="23">
        <v>0</v>
      </c>
      <c r="W202" s="23">
        <v>0</v>
      </c>
      <c r="X202" s="23">
        <v>0</v>
      </c>
      <c r="Y202" s="23">
        <v>2</v>
      </c>
      <c r="Z202" s="30">
        <v>0</v>
      </c>
      <c r="AA202" s="32">
        <f t="shared" si="16"/>
        <v>12.12</v>
      </c>
      <c r="AB202" s="19">
        <v>47799</v>
      </c>
    </row>
    <row r="203" spans="1:28" x14ac:dyDescent="0.2">
      <c r="A203" s="31">
        <f t="shared" si="12"/>
        <v>181</v>
      </c>
      <c r="B203" s="24">
        <f t="shared" si="13"/>
        <v>87</v>
      </c>
      <c r="C203" s="26" t="s">
        <v>26</v>
      </c>
      <c r="D203" s="27" t="s">
        <v>27</v>
      </c>
      <c r="E203" s="25" t="s">
        <v>44</v>
      </c>
      <c r="F203" s="22">
        <v>0.31</v>
      </c>
      <c r="G203" s="22" t="s">
        <v>185</v>
      </c>
      <c r="H203" s="21">
        <v>2</v>
      </c>
      <c r="I203" s="21">
        <v>4</v>
      </c>
      <c r="J203" s="22" t="s">
        <v>186</v>
      </c>
      <c r="K203" s="22" t="s">
        <v>187</v>
      </c>
      <c r="L203" s="22" t="s">
        <v>28</v>
      </c>
      <c r="M203" s="22" t="s">
        <v>48</v>
      </c>
      <c r="N203" s="22">
        <f>LOOKUP(L203,Sheet2!$B$1:$B$14,Sheet2!$A$1:$A$14)</f>
        <v>2</v>
      </c>
      <c r="O203" s="22">
        <f>LOOKUP(M203,Sheet2!$B$1:$B$14,Sheet2!$A$1:$A$14)</f>
        <v>3</v>
      </c>
      <c r="P203" s="22" t="str">
        <f t="shared" si="14"/>
        <v/>
      </c>
      <c r="Q203" s="22" t="str">
        <f t="shared" si="15"/>
        <v>County</v>
      </c>
      <c r="R203" s="21" t="s">
        <v>36</v>
      </c>
      <c r="S203" s="21">
        <v>319118.37975278997</v>
      </c>
      <c r="T203" s="28">
        <v>408215.54010575998</v>
      </c>
      <c r="U203" s="29">
        <v>2</v>
      </c>
      <c r="V203" s="23">
        <v>0</v>
      </c>
      <c r="W203" s="23">
        <v>0</v>
      </c>
      <c r="X203" s="23">
        <v>0</v>
      </c>
      <c r="Y203" s="23">
        <v>2</v>
      </c>
      <c r="Z203" s="30">
        <v>0</v>
      </c>
      <c r="AA203" s="32">
        <f t="shared" si="16"/>
        <v>12.12</v>
      </c>
      <c r="AB203" s="19">
        <v>49541</v>
      </c>
    </row>
    <row r="204" spans="1:28" x14ac:dyDescent="0.2">
      <c r="A204" s="31">
        <f t="shared" si="12"/>
        <v>181</v>
      </c>
      <c r="B204" s="24">
        <f t="shared" si="13"/>
        <v>16</v>
      </c>
      <c r="C204" s="26" t="s">
        <v>114</v>
      </c>
      <c r="D204" s="27" t="s">
        <v>194</v>
      </c>
      <c r="E204" s="25" t="s">
        <v>112</v>
      </c>
      <c r="F204" s="22">
        <v>40.229999999999997</v>
      </c>
      <c r="G204" s="22" t="s">
        <v>191</v>
      </c>
      <c r="H204" s="21">
        <v>2</v>
      </c>
      <c r="I204" s="21">
        <v>4</v>
      </c>
      <c r="J204" s="22" t="s">
        <v>192</v>
      </c>
      <c r="K204" s="22" t="s">
        <v>193</v>
      </c>
      <c r="L204" s="22" t="s">
        <v>28</v>
      </c>
      <c r="M204" s="22" t="s">
        <v>28</v>
      </c>
      <c r="N204" s="22">
        <f>LOOKUP(L204,Sheet2!$B$1:$B$14,Sheet2!$A$1:$A$14)</f>
        <v>2</v>
      </c>
      <c r="O204" s="22">
        <f>LOOKUP(M204,Sheet2!$B$1:$B$14,Sheet2!$A$1:$A$14)</f>
        <v>2</v>
      </c>
      <c r="P204" s="22" t="str">
        <f t="shared" si="14"/>
        <v/>
      </c>
      <c r="Q204" s="22" t="str">
        <f t="shared" si="15"/>
        <v>County</v>
      </c>
      <c r="R204" s="21" t="s">
        <v>36</v>
      </c>
      <c r="S204" s="21">
        <v>319952.59977640997</v>
      </c>
      <c r="T204" s="28">
        <v>317237.62996018998</v>
      </c>
      <c r="U204" s="29">
        <v>2</v>
      </c>
      <c r="V204" s="23">
        <v>0</v>
      </c>
      <c r="W204" s="23">
        <v>0</v>
      </c>
      <c r="X204" s="23">
        <v>0</v>
      </c>
      <c r="Y204" s="23">
        <v>2</v>
      </c>
      <c r="Z204" s="30">
        <v>0</v>
      </c>
      <c r="AA204" s="32">
        <f t="shared" si="16"/>
        <v>12.12</v>
      </c>
      <c r="AB204" s="19">
        <v>24569</v>
      </c>
    </row>
    <row r="205" spans="1:28" x14ac:dyDescent="0.2">
      <c r="A205" s="31">
        <f t="shared" si="12"/>
        <v>181</v>
      </c>
      <c r="B205" s="24">
        <f t="shared" si="13"/>
        <v>87</v>
      </c>
      <c r="C205" s="26" t="s">
        <v>26</v>
      </c>
      <c r="D205" s="27" t="s">
        <v>27</v>
      </c>
      <c r="E205" s="25" t="s">
        <v>57</v>
      </c>
      <c r="F205" s="22">
        <v>2.0880000000000001</v>
      </c>
      <c r="G205" s="22" t="s">
        <v>200</v>
      </c>
      <c r="H205" s="21">
        <v>2</v>
      </c>
      <c r="I205" s="21">
        <v>4</v>
      </c>
      <c r="J205" s="22" t="s">
        <v>58</v>
      </c>
      <c r="K205" s="22" t="s">
        <v>201</v>
      </c>
      <c r="L205" s="22" t="s">
        <v>28</v>
      </c>
      <c r="M205" s="22" t="s">
        <v>48</v>
      </c>
      <c r="N205" s="22">
        <f>LOOKUP(L205,Sheet2!$B$1:$B$14,Sheet2!$A$1:$A$14)</f>
        <v>2</v>
      </c>
      <c r="O205" s="22">
        <f>LOOKUP(M205,Sheet2!$B$1:$B$14,Sheet2!$A$1:$A$14)</f>
        <v>3</v>
      </c>
      <c r="P205" s="22" t="str">
        <f t="shared" si="14"/>
        <v/>
      </c>
      <c r="Q205" s="22" t="str">
        <f t="shared" si="15"/>
        <v>County</v>
      </c>
      <c r="R205" s="21" t="s">
        <v>36</v>
      </c>
      <c r="S205" s="21">
        <v>326794.93001904001</v>
      </c>
      <c r="T205" s="28">
        <v>405803.65005350002</v>
      </c>
      <c r="U205" s="29">
        <v>2</v>
      </c>
      <c r="V205" s="23">
        <v>0</v>
      </c>
      <c r="W205" s="23">
        <v>0</v>
      </c>
      <c r="X205" s="23">
        <v>0</v>
      </c>
      <c r="Y205" s="23">
        <v>2</v>
      </c>
      <c r="Z205" s="30">
        <v>0</v>
      </c>
      <c r="AA205" s="32">
        <f t="shared" si="16"/>
        <v>12.12</v>
      </c>
      <c r="AB205" s="19">
        <v>10076</v>
      </c>
    </row>
    <row r="206" spans="1:28" x14ac:dyDescent="0.2">
      <c r="A206" s="31">
        <f t="shared" si="12"/>
        <v>181</v>
      </c>
      <c r="B206" s="24">
        <f t="shared" si="13"/>
        <v>16</v>
      </c>
      <c r="C206" s="26" t="s">
        <v>114</v>
      </c>
      <c r="D206" s="27" t="s">
        <v>141</v>
      </c>
      <c r="E206" s="25" t="s">
        <v>112</v>
      </c>
      <c r="F206" s="22">
        <v>43.085999999999999</v>
      </c>
      <c r="G206" s="22" t="s">
        <v>204</v>
      </c>
      <c r="H206" s="21">
        <v>2</v>
      </c>
      <c r="I206" s="21">
        <v>4</v>
      </c>
      <c r="J206" s="22" t="s">
        <v>205</v>
      </c>
      <c r="K206" s="22" t="s">
        <v>206</v>
      </c>
      <c r="L206" s="22" t="s">
        <v>28</v>
      </c>
      <c r="M206" s="22" t="s">
        <v>48</v>
      </c>
      <c r="N206" s="22">
        <f>LOOKUP(L206,Sheet2!$B$1:$B$14,Sheet2!$A$1:$A$14)</f>
        <v>2</v>
      </c>
      <c r="O206" s="22">
        <f>LOOKUP(M206,Sheet2!$B$1:$B$14,Sheet2!$A$1:$A$14)</f>
        <v>3</v>
      </c>
      <c r="P206" s="22" t="str">
        <f t="shared" si="14"/>
        <v/>
      </c>
      <c r="Q206" s="22" t="str">
        <f t="shared" si="15"/>
        <v>County</v>
      </c>
      <c r="R206" s="21" t="s">
        <v>36</v>
      </c>
      <c r="S206" s="21">
        <v>316839.33993706998</v>
      </c>
      <c r="T206" s="28">
        <v>330945.97006893001</v>
      </c>
      <c r="U206" s="29">
        <v>2</v>
      </c>
      <c r="V206" s="23">
        <v>0</v>
      </c>
      <c r="W206" s="23">
        <v>0</v>
      </c>
      <c r="X206" s="23">
        <v>0</v>
      </c>
      <c r="Y206" s="23">
        <v>2</v>
      </c>
      <c r="Z206" s="30">
        <v>0</v>
      </c>
      <c r="AA206" s="32">
        <f t="shared" si="16"/>
        <v>12.12</v>
      </c>
      <c r="AB206" s="19">
        <v>23707</v>
      </c>
    </row>
    <row r="207" spans="1:28" x14ac:dyDescent="0.2">
      <c r="A207" s="31">
        <f t="shared" si="12"/>
        <v>181</v>
      </c>
      <c r="B207" s="24">
        <f t="shared" si="13"/>
        <v>59</v>
      </c>
      <c r="C207" s="26" t="s">
        <v>34</v>
      </c>
      <c r="D207" s="27" t="s">
        <v>35</v>
      </c>
      <c r="E207" s="25" t="s">
        <v>216</v>
      </c>
      <c r="F207" s="22">
        <v>2.1869999999999998</v>
      </c>
      <c r="G207" s="22" t="s">
        <v>217</v>
      </c>
      <c r="H207" s="21">
        <v>2</v>
      </c>
      <c r="I207" s="21">
        <v>4</v>
      </c>
      <c r="J207" s="22" t="s">
        <v>218</v>
      </c>
      <c r="K207" s="22" t="s">
        <v>219</v>
      </c>
      <c r="L207" s="22" t="s">
        <v>48</v>
      </c>
      <c r="M207" s="22" t="s">
        <v>48</v>
      </c>
      <c r="N207" s="22">
        <f>LOOKUP(L207,Sheet2!$B$1:$B$14,Sheet2!$A$1:$A$14)</f>
        <v>3</v>
      </c>
      <c r="O207" s="22">
        <f>LOOKUP(M207,Sheet2!$B$1:$B$14,Sheet2!$A$1:$A$14)</f>
        <v>3</v>
      </c>
      <c r="P207" s="22" t="str">
        <f t="shared" si="14"/>
        <v/>
      </c>
      <c r="Q207" s="22" t="str">
        <f t="shared" si="15"/>
        <v>Municipal</v>
      </c>
      <c r="R207" s="21" t="s">
        <v>36</v>
      </c>
      <c r="S207" s="21">
        <v>417270.35986743</v>
      </c>
      <c r="T207" s="28">
        <v>505353.82012102997</v>
      </c>
      <c r="U207" s="29">
        <v>2</v>
      </c>
      <c r="V207" s="23">
        <v>0</v>
      </c>
      <c r="W207" s="23">
        <v>0</v>
      </c>
      <c r="X207" s="23">
        <v>0</v>
      </c>
      <c r="Y207" s="23">
        <v>2</v>
      </c>
      <c r="Z207" s="30">
        <v>0</v>
      </c>
      <c r="AA207" s="32">
        <f t="shared" si="16"/>
        <v>12.12</v>
      </c>
      <c r="AB207" s="19">
        <v>48780</v>
      </c>
    </row>
    <row r="208" spans="1:28" x14ac:dyDescent="0.2">
      <c r="A208" s="31">
        <f t="shared" si="12"/>
        <v>181</v>
      </c>
      <c r="B208" s="24">
        <f t="shared" si="13"/>
        <v>59</v>
      </c>
      <c r="C208" s="26" t="s">
        <v>34</v>
      </c>
      <c r="D208" s="27" t="s">
        <v>35</v>
      </c>
      <c r="E208" s="25" t="s">
        <v>231</v>
      </c>
      <c r="F208" s="22">
        <v>0.311</v>
      </c>
      <c r="G208" s="22" t="s">
        <v>232</v>
      </c>
      <c r="H208" s="21">
        <v>3</v>
      </c>
      <c r="I208" s="21">
        <v>4</v>
      </c>
      <c r="J208" s="22" t="s">
        <v>233</v>
      </c>
      <c r="K208" s="22" t="s">
        <v>234</v>
      </c>
      <c r="L208" s="22" t="s">
        <v>48</v>
      </c>
      <c r="M208" s="22" t="s">
        <v>48</v>
      </c>
      <c r="N208" s="22">
        <f>LOOKUP(L208,Sheet2!$B$1:$B$14,Sheet2!$A$1:$A$14)</f>
        <v>3</v>
      </c>
      <c r="O208" s="22">
        <f>LOOKUP(M208,Sheet2!$B$1:$B$14,Sheet2!$A$1:$A$14)</f>
        <v>3</v>
      </c>
      <c r="P208" s="22" t="str">
        <f t="shared" si="14"/>
        <v/>
      </c>
      <c r="Q208" s="22" t="str">
        <f t="shared" si="15"/>
        <v>Municipal</v>
      </c>
      <c r="R208" s="21" t="s">
        <v>36</v>
      </c>
      <c r="S208" s="21">
        <v>419685.91034588002</v>
      </c>
      <c r="T208" s="28">
        <v>504860.90979132999</v>
      </c>
      <c r="U208" s="29">
        <v>2</v>
      </c>
      <c r="V208" s="23">
        <v>0</v>
      </c>
      <c r="W208" s="23">
        <v>0</v>
      </c>
      <c r="X208" s="23">
        <v>0</v>
      </c>
      <c r="Y208" s="23">
        <v>2</v>
      </c>
      <c r="Z208" s="30">
        <v>0</v>
      </c>
      <c r="AA208" s="32">
        <f t="shared" si="16"/>
        <v>12.12</v>
      </c>
      <c r="AB208" s="19">
        <v>64743</v>
      </c>
    </row>
    <row r="209" spans="1:28" x14ac:dyDescent="0.2">
      <c r="A209" s="31">
        <f t="shared" si="12"/>
        <v>181</v>
      </c>
      <c r="B209" s="24">
        <f t="shared" si="13"/>
        <v>22</v>
      </c>
      <c r="C209" s="26" t="s">
        <v>41</v>
      </c>
      <c r="D209" s="27" t="s">
        <v>245</v>
      </c>
      <c r="E209" s="25" t="s">
        <v>242</v>
      </c>
      <c r="F209" s="22">
        <v>0.84499999999999997</v>
      </c>
      <c r="G209" s="22" t="s">
        <v>243</v>
      </c>
      <c r="H209" s="21">
        <v>2</v>
      </c>
      <c r="I209" s="21">
        <v>4</v>
      </c>
      <c r="J209" s="22" t="s">
        <v>692</v>
      </c>
      <c r="K209" s="22" t="s">
        <v>244</v>
      </c>
      <c r="L209" s="22" t="s">
        <v>28</v>
      </c>
      <c r="M209" s="22" t="s">
        <v>48</v>
      </c>
      <c r="N209" s="22">
        <f>LOOKUP(L209,Sheet2!$B$1:$B$14,Sheet2!$A$1:$A$14)</f>
        <v>2</v>
      </c>
      <c r="O209" s="22">
        <f>LOOKUP(M209,Sheet2!$B$1:$B$14,Sheet2!$A$1:$A$14)</f>
        <v>3</v>
      </c>
      <c r="P209" s="22" t="str">
        <f t="shared" si="14"/>
        <v/>
      </c>
      <c r="Q209" s="22" t="str">
        <f t="shared" si="15"/>
        <v>County</v>
      </c>
      <c r="R209" s="21" t="s">
        <v>36</v>
      </c>
      <c r="S209" s="21">
        <v>471252.73987996997</v>
      </c>
      <c r="T209" s="28">
        <v>417418.75022838998</v>
      </c>
      <c r="U209" s="29">
        <v>2</v>
      </c>
      <c r="V209" s="23">
        <v>0</v>
      </c>
      <c r="W209" s="23">
        <v>0</v>
      </c>
      <c r="X209" s="23">
        <v>0</v>
      </c>
      <c r="Y209" s="23">
        <v>2</v>
      </c>
      <c r="Z209" s="30">
        <v>0</v>
      </c>
      <c r="AA209" s="32">
        <f t="shared" si="16"/>
        <v>12.12</v>
      </c>
      <c r="AB209" s="19">
        <v>8191</v>
      </c>
    </row>
    <row r="210" spans="1:28" x14ac:dyDescent="0.2">
      <c r="A210" s="31">
        <f t="shared" si="12"/>
        <v>181</v>
      </c>
      <c r="B210" s="24">
        <f t="shared" si="13"/>
        <v>87</v>
      </c>
      <c r="C210" s="26" t="s">
        <v>26</v>
      </c>
      <c r="D210" s="27" t="s">
        <v>281</v>
      </c>
      <c r="E210" s="25" t="s">
        <v>277</v>
      </c>
      <c r="F210" s="22">
        <v>4.9950000000000001</v>
      </c>
      <c r="G210" s="22" t="s">
        <v>278</v>
      </c>
      <c r="H210" s="21">
        <v>2</v>
      </c>
      <c r="I210" s="21">
        <v>4</v>
      </c>
      <c r="J210" s="22" t="s">
        <v>279</v>
      </c>
      <c r="K210" s="22" t="s">
        <v>280</v>
      </c>
      <c r="L210" s="22" t="s">
        <v>28</v>
      </c>
      <c r="M210" s="22" t="s">
        <v>28</v>
      </c>
      <c r="N210" s="22">
        <f>LOOKUP(L210,Sheet2!$B$1:$B$14,Sheet2!$A$1:$A$14)</f>
        <v>2</v>
      </c>
      <c r="O210" s="22">
        <f>LOOKUP(M210,Sheet2!$B$1:$B$14,Sheet2!$A$1:$A$14)</f>
        <v>2</v>
      </c>
      <c r="P210" s="22" t="str">
        <f t="shared" si="14"/>
        <v/>
      </c>
      <c r="Q210" s="22" t="str">
        <f t="shared" si="15"/>
        <v>County</v>
      </c>
      <c r="R210" s="21" t="s">
        <v>36</v>
      </c>
      <c r="S210" s="21">
        <v>342563.16978056001</v>
      </c>
      <c r="T210" s="28">
        <v>372521.93969962001</v>
      </c>
      <c r="U210" s="29">
        <v>2</v>
      </c>
      <c r="V210" s="23">
        <v>0</v>
      </c>
      <c r="W210" s="23">
        <v>0</v>
      </c>
      <c r="X210" s="23">
        <v>0</v>
      </c>
      <c r="Y210" s="23">
        <v>2</v>
      </c>
      <c r="Z210" s="30">
        <v>0</v>
      </c>
      <c r="AA210" s="32">
        <f t="shared" si="16"/>
        <v>12.12</v>
      </c>
      <c r="AB210" s="19">
        <v>70827</v>
      </c>
    </row>
    <row r="211" spans="1:28" x14ac:dyDescent="0.2">
      <c r="A211" s="31">
        <f t="shared" si="12"/>
        <v>181</v>
      </c>
      <c r="B211" s="24">
        <f t="shared" si="13"/>
        <v>87</v>
      </c>
      <c r="C211" s="26" t="s">
        <v>26</v>
      </c>
      <c r="D211" s="27" t="s">
        <v>297</v>
      </c>
      <c r="E211" s="25" t="s">
        <v>92</v>
      </c>
      <c r="F211" s="22">
        <v>48.218000000000004</v>
      </c>
      <c r="G211" s="22" t="s">
        <v>295</v>
      </c>
      <c r="H211" s="21">
        <v>2</v>
      </c>
      <c r="I211" s="21">
        <v>3</v>
      </c>
      <c r="J211" s="22" t="s">
        <v>94</v>
      </c>
      <c r="K211" s="22" t="s">
        <v>296</v>
      </c>
      <c r="L211" s="22" t="s">
        <v>28</v>
      </c>
      <c r="M211" s="22" t="s">
        <v>48</v>
      </c>
      <c r="N211" s="22">
        <f>LOOKUP(L211,Sheet2!$B$1:$B$14,Sheet2!$A$1:$A$14)</f>
        <v>2</v>
      </c>
      <c r="O211" s="22">
        <f>LOOKUP(M211,Sheet2!$B$1:$B$14,Sheet2!$A$1:$A$14)</f>
        <v>3</v>
      </c>
      <c r="P211" s="22" t="str">
        <f t="shared" si="14"/>
        <v/>
      </c>
      <c r="Q211" s="22" t="str">
        <f t="shared" si="15"/>
        <v>County</v>
      </c>
      <c r="R211" s="21" t="s">
        <v>36</v>
      </c>
      <c r="S211" s="21">
        <v>330357.53006093</v>
      </c>
      <c r="T211" s="28">
        <v>395883.92964335001</v>
      </c>
      <c r="U211" s="29">
        <v>2</v>
      </c>
      <c r="V211" s="23">
        <v>0</v>
      </c>
      <c r="W211" s="23">
        <v>0</v>
      </c>
      <c r="X211" s="23">
        <v>0</v>
      </c>
      <c r="Y211" s="23">
        <v>2</v>
      </c>
      <c r="Z211" s="30">
        <v>0</v>
      </c>
      <c r="AA211" s="32">
        <f t="shared" si="16"/>
        <v>12.12</v>
      </c>
      <c r="AB211" s="19">
        <v>10135</v>
      </c>
    </row>
    <row r="212" spans="1:28" x14ac:dyDescent="0.2">
      <c r="A212" s="31">
        <f t="shared" si="12"/>
        <v>181</v>
      </c>
      <c r="B212" s="24">
        <f t="shared" si="13"/>
        <v>87</v>
      </c>
      <c r="C212" s="26" t="s">
        <v>26</v>
      </c>
      <c r="D212" s="27" t="s">
        <v>311</v>
      </c>
      <c r="E212" s="25" t="s">
        <v>223</v>
      </c>
      <c r="F212" s="22">
        <v>3.09</v>
      </c>
      <c r="G212" s="22" t="s">
        <v>308</v>
      </c>
      <c r="H212" s="21">
        <v>2</v>
      </c>
      <c r="I212" s="21">
        <v>4</v>
      </c>
      <c r="J212" s="22" t="s">
        <v>309</v>
      </c>
      <c r="K212" s="22" t="s">
        <v>310</v>
      </c>
      <c r="L212" s="22" t="s">
        <v>28</v>
      </c>
      <c r="M212" s="22" t="s">
        <v>28</v>
      </c>
      <c r="N212" s="22">
        <f>LOOKUP(L212,Sheet2!$B$1:$B$14,Sheet2!$A$1:$A$14)</f>
        <v>2</v>
      </c>
      <c r="O212" s="22">
        <f>LOOKUP(M212,Sheet2!$B$1:$B$14,Sheet2!$A$1:$A$14)</f>
        <v>2</v>
      </c>
      <c r="P212" s="22" t="str">
        <f t="shared" si="14"/>
        <v/>
      </c>
      <c r="Q212" s="22" t="str">
        <f t="shared" si="15"/>
        <v>County</v>
      </c>
      <c r="R212" s="21" t="s">
        <v>36</v>
      </c>
      <c r="S212" s="21">
        <v>346485.56993724999</v>
      </c>
      <c r="T212" s="28">
        <v>356960.86036741</v>
      </c>
      <c r="U212" s="29">
        <v>2</v>
      </c>
      <c r="V212" s="23">
        <v>0</v>
      </c>
      <c r="W212" s="23">
        <v>0</v>
      </c>
      <c r="X212" s="23">
        <v>0</v>
      </c>
      <c r="Y212" s="23">
        <v>2</v>
      </c>
      <c r="Z212" s="30">
        <v>0</v>
      </c>
      <c r="AA212" s="32">
        <f t="shared" si="16"/>
        <v>12.12</v>
      </c>
      <c r="AB212" s="19">
        <v>14979</v>
      </c>
    </row>
    <row r="213" spans="1:28" x14ac:dyDescent="0.2">
      <c r="A213" s="31">
        <f t="shared" ref="A213:A233" si="17">_xlfn.RANK.EQ(AA213,$AA$21:$AA$233,0)</f>
        <v>181</v>
      </c>
      <c r="B213" s="24">
        <f t="shared" ref="B213:B233" si="18">SUMPRODUCT(--(C213=$C$21:$C$233),--(A213&gt;$A$21:$A$233))+1</f>
        <v>59</v>
      </c>
      <c r="C213" s="26" t="s">
        <v>34</v>
      </c>
      <c r="D213" s="27" t="s">
        <v>316</v>
      </c>
      <c r="E213" s="25" t="s">
        <v>312</v>
      </c>
      <c r="F213" s="22">
        <v>2.3519999999999999</v>
      </c>
      <c r="G213" s="22" t="s">
        <v>313</v>
      </c>
      <c r="H213" s="21">
        <v>2</v>
      </c>
      <c r="I213" s="21">
        <v>3</v>
      </c>
      <c r="J213" s="22" t="s">
        <v>314</v>
      </c>
      <c r="K213" s="22" t="s">
        <v>315</v>
      </c>
      <c r="L213" s="22" t="s">
        <v>28</v>
      </c>
      <c r="M213" s="22" t="s">
        <v>48</v>
      </c>
      <c r="N213" s="22">
        <f>LOOKUP(L213,Sheet2!$B$1:$B$14,Sheet2!$A$1:$A$14)</f>
        <v>2</v>
      </c>
      <c r="O213" s="22">
        <f>LOOKUP(M213,Sheet2!$B$1:$B$14,Sheet2!$A$1:$A$14)</f>
        <v>3</v>
      </c>
      <c r="P213" s="22" t="str">
        <f t="shared" ref="P213:P233" si="19">IF(N213&gt;O213, "FLAG","")</f>
        <v/>
      </c>
      <c r="Q213" s="22" t="str">
        <f t="shared" ref="Q213:Q233" si="20">IF(P213="", L213,M213)</f>
        <v>County</v>
      </c>
      <c r="R213" s="21" t="s">
        <v>36</v>
      </c>
      <c r="S213" s="21">
        <v>408427.50997909001</v>
      </c>
      <c r="T213" s="28">
        <v>520610.70015843998</v>
      </c>
      <c r="U213" s="29">
        <v>2</v>
      </c>
      <c r="V213" s="23">
        <v>0</v>
      </c>
      <c r="W213" s="23">
        <v>0</v>
      </c>
      <c r="X213" s="23">
        <v>0</v>
      </c>
      <c r="Y213" s="23">
        <v>2</v>
      </c>
      <c r="Z213" s="30">
        <v>0</v>
      </c>
      <c r="AA213" s="32">
        <f t="shared" ref="AA213:AA233" si="21">29.17*V213+29.17*W213+10.67*X213+6.06*Y213+Z213</f>
        <v>12.12</v>
      </c>
      <c r="AB213" s="19">
        <v>11189</v>
      </c>
    </row>
    <row r="214" spans="1:28" x14ac:dyDescent="0.2">
      <c r="A214" s="31">
        <f t="shared" si="17"/>
        <v>181</v>
      </c>
      <c r="B214" s="24">
        <f t="shared" si="18"/>
        <v>59</v>
      </c>
      <c r="C214" s="26" t="s">
        <v>34</v>
      </c>
      <c r="D214" s="27" t="s">
        <v>35</v>
      </c>
      <c r="E214" s="25" t="s">
        <v>322</v>
      </c>
      <c r="F214" s="22">
        <v>1.1579999999999999</v>
      </c>
      <c r="G214" s="22" t="s">
        <v>214</v>
      </c>
      <c r="H214" s="21">
        <v>2</v>
      </c>
      <c r="I214" s="21">
        <v>4</v>
      </c>
      <c r="J214" s="22" t="s">
        <v>323</v>
      </c>
      <c r="K214" s="22" t="s">
        <v>215</v>
      </c>
      <c r="L214" s="22" t="s">
        <v>28</v>
      </c>
      <c r="M214" s="22" t="s">
        <v>48</v>
      </c>
      <c r="N214" s="22">
        <f>LOOKUP(L214,Sheet2!$B$1:$B$14,Sheet2!$A$1:$A$14)</f>
        <v>2</v>
      </c>
      <c r="O214" s="22">
        <f>LOOKUP(M214,Sheet2!$B$1:$B$14,Sheet2!$A$1:$A$14)</f>
        <v>3</v>
      </c>
      <c r="P214" s="22" t="str">
        <f t="shared" si="19"/>
        <v/>
      </c>
      <c r="Q214" s="22" t="str">
        <f t="shared" si="20"/>
        <v>County</v>
      </c>
      <c r="R214" s="21" t="s">
        <v>36</v>
      </c>
      <c r="S214" s="21">
        <v>425816.52996791003</v>
      </c>
      <c r="T214" s="28">
        <v>501394.26983430999</v>
      </c>
      <c r="U214" s="29">
        <v>2</v>
      </c>
      <c r="V214" s="23">
        <v>0</v>
      </c>
      <c r="W214" s="23">
        <v>0</v>
      </c>
      <c r="X214" s="23">
        <v>0</v>
      </c>
      <c r="Y214" s="23">
        <v>2</v>
      </c>
      <c r="Z214" s="30">
        <v>0</v>
      </c>
      <c r="AA214" s="32">
        <f t="shared" si="21"/>
        <v>12.12</v>
      </c>
      <c r="AB214" s="19">
        <v>13083</v>
      </c>
    </row>
    <row r="215" spans="1:28" x14ac:dyDescent="0.2">
      <c r="A215" s="31">
        <f t="shared" si="17"/>
        <v>181</v>
      </c>
      <c r="B215" s="24">
        <f t="shared" si="18"/>
        <v>59</v>
      </c>
      <c r="C215" s="26" t="s">
        <v>34</v>
      </c>
      <c r="D215" s="27" t="s">
        <v>211</v>
      </c>
      <c r="E215" s="25" t="s">
        <v>298</v>
      </c>
      <c r="F215" s="22">
        <v>1.643</v>
      </c>
      <c r="G215" s="22" t="s">
        <v>324</v>
      </c>
      <c r="H215" s="21">
        <v>2</v>
      </c>
      <c r="I215" s="21">
        <v>4</v>
      </c>
      <c r="J215" s="22" t="s">
        <v>32</v>
      </c>
      <c r="K215" s="22" t="s">
        <v>325</v>
      </c>
      <c r="L215" s="22" t="s">
        <v>48</v>
      </c>
      <c r="M215" s="22" t="s">
        <v>48</v>
      </c>
      <c r="N215" s="22">
        <f>LOOKUP(L215,Sheet2!$B$1:$B$14,Sheet2!$A$1:$A$14)</f>
        <v>3</v>
      </c>
      <c r="O215" s="22">
        <f>LOOKUP(M215,Sheet2!$B$1:$B$14,Sheet2!$A$1:$A$14)</f>
        <v>3</v>
      </c>
      <c r="P215" s="22" t="str">
        <f t="shared" si="19"/>
        <v/>
      </c>
      <c r="Q215" s="22" t="str">
        <f t="shared" si="20"/>
        <v>Municipal</v>
      </c>
      <c r="R215" s="21" t="s">
        <v>36</v>
      </c>
      <c r="S215" s="21">
        <v>450919.34968027001</v>
      </c>
      <c r="T215" s="28">
        <v>554941.36013578996</v>
      </c>
      <c r="U215" s="29">
        <v>2</v>
      </c>
      <c r="V215" s="23">
        <v>0</v>
      </c>
      <c r="W215" s="23">
        <v>0</v>
      </c>
      <c r="X215" s="23">
        <v>0</v>
      </c>
      <c r="Y215" s="23">
        <v>2</v>
      </c>
      <c r="Z215" s="30">
        <v>0</v>
      </c>
      <c r="AA215" s="32">
        <f t="shared" si="21"/>
        <v>12.12</v>
      </c>
      <c r="AB215" s="19">
        <v>10568</v>
      </c>
    </row>
    <row r="216" spans="1:28" x14ac:dyDescent="0.2">
      <c r="A216" s="31">
        <f t="shared" si="17"/>
        <v>181</v>
      </c>
      <c r="B216" s="24">
        <f t="shared" si="18"/>
        <v>59</v>
      </c>
      <c r="C216" s="26" t="s">
        <v>34</v>
      </c>
      <c r="D216" s="27" t="s">
        <v>108</v>
      </c>
      <c r="E216" s="25" t="s">
        <v>30</v>
      </c>
      <c r="F216" s="22">
        <v>2.9569999999999999</v>
      </c>
      <c r="G216" s="22" t="s">
        <v>331</v>
      </c>
      <c r="H216" s="21">
        <v>2</v>
      </c>
      <c r="I216" s="21">
        <v>4</v>
      </c>
      <c r="J216" s="22" t="s">
        <v>32</v>
      </c>
      <c r="K216" s="22" t="s">
        <v>332</v>
      </c>
      <c r="L216" s="22" t="s">
        <v>28</v>
      </c>
      <c r="M216" s="22" t="s">
        <v>48</v>
      </c>
      <c r="N216" s="22">
        <f>LOOKUP(L216,Sheet2!$B$1:$B$14,Sheet2!$A$1:$A$14)</f>
        <v>2</v>
      </c>
      <c r="O216" s="22">
        <f>LOOKUP(M216,Sheet2!$B$1:$B$14,Sheet2!$A$1:$A$14)</f>
        <v>3</v>
      </c>
      <c r="P216" s="22" t="str">
        <f t="shared" si="19"/>
        <v/>
      </c>
      <c r="Q216" s="22" t="str">
        <f t="shared" si="20"/>
        <v>County</v>
      </c>
      <c r="R216" s="21" t="s">
        <v>36</v>
      </c>
      <c r="S216" s="21">
        <v>434241.66977812001</v>
      </c>
      <c r="T216" s="28">
        <v>508479.20998049999</v>
      </c>
      <c r="U216" s="29">
        <v>2</v>
      </c>
      <c r="V216" s="23">
        <v>0</v>
      </c>
      <c r="W216" s="23">
        <v>0</v>
      </c>
      <c r="X216" s="23">
        <v>0</v>
      </c>
      <c r="Y216" s="23">
        <v>2</v>
      </c>
      <c r="Z216" s="30">
        <v>0</v>
      </c>
      <c r="AA216" s="32">
        <f t="shared" si="21"/>
        <v>12.12</v>
      </c>
      <c r="AB216" s="19">
        <v>30598</v>
      </c>
    </row>
    <row r="217" spans="1:28" x14ac:dyDescent="0.2">
      <c r="A217" s="31">
        <f t="shared" si="17"/>
        <v>181</v>
      </c>
      <c r="B217" s="24">
        <f t="shared" si="18"/>
        <v>87</v>
      </c>
      <c r="C217" s="26" t="s">
        <v>26</v>
      </c>
      <c r="D217" s="27" t="s">
        <v>27</v>
      </c>
      <c r="E217" s="25" t="s">
        <v>102</v>
      </c>
      <c r="F217" s="22">
        <v>0.81200000000000006</v>
      </c>
      <c r="G217" s="22" t="s">
        <v>341</v>
      </c>
      <c r="H217" s="21">
        <v>2</v>
      </c>
      <c r="I217" s="21">
        <v>4</v>
      </c>
      <c r="J217" s="22" t="s">
        <v>104</v>
      </c>
      <c r="K217" s="22" t="s">
        <v>342</v>
      </c>
      <c r="L217" s="22" t="s">
        <v>28</v>
      </c>
      <c r="M217" s="22" t="s">
        <v>28</v>
      </c>
      <c r="N217" s="22">
        <f>LOOKUP(L217,Sheet2!$B$1:$B$14,Sheet2!$A$1:$A$14)</f>
        <v>2</v>
      </c>
      <c r="O217" s="22">
        <f>LOOKUP(M217,Sheet2!$B$1:$B$14,Sheet2!$A$1:$A$14)</f>
        <v>2</v>
      </c>
      <c r="P217" s="22" t="str">
        <f t="shared" si="19"/>
        <v/>
      </c>
      <c r="Q217" s="22" t="str">
        <f t="shared" si="20"/>
        <v>County</v>
      </c>
      <c r="R217" s="21" t="s">
        <v>36</v>
      </c>
      <c r="S217" s="21">
        <v>330830.98001726001</v>
      </c>
      <c r="T217" s="28">
        <v>408069.46984015999</v>
      </c>
      <c r="U217" s="29">
        <v>2</v>
      </c>
      <c r="V217" s="23">
        <v>0</v>
      </c>
      <c r="W217" s="23">
        <v>0</v>
      </c>
      <c r="X217" s="23">
        <v>0</v>
      </c>
      <c r="Y217" s="23">
        <v>2</v>
      </c>
      <c r="Z217" s="30">
        <v>0</v>
      </c>
      <c r="AA217" s="32">
        <f t="shared" si="21"/>
        <v>12.12</v>
      </c>
      <c r="AB217" s="19">
        <v>39266</v>
      </c>
    </row>
    <row r="218" spans="1:28" x14ac:dyDescent="0.2">
      <c r="A218" s="31">
        <f t="shared" si="17"/>
        <v>181</v>
      </c>
      <c r="B218" s="24">
        <f t="shared" si="18"/>
        <v>87</v>
      </c>
      <c r="C218" s="26" t="s">
        <v>26</v>
      </c>
      <c r="D218" s="27" t="s">
        <v>27</v>
      </c>
      <c r="E218" s="25" t="s">
        <v>65</v>
      </c>
      <c r="F218" s="22">
        <v>0.59899999999999998</v>
      </c>
      <c r="G218" s="22" t="s">
        <v>248</v>
      </c>
      <c r="H218" s="21">
        <v>2</v>
      </c>
      <c r="I218" s="21">
        <v>4</v>
      </c>
      <c r="J218" s="22" t="s">
        <v>67</v>
      </c>
      <c r="K218" s="22" t="s">
        <v>250</v>
      </c>
      <c r="L218" s="22" t="s">
        <v>28</v>
      </c>
      <c r="M218" s="22" t="s">
        <v>48</v>
      </c>
      <c r="N218" s="22">
        <f>LOOKUP(L218,Sheet2!$B$1:$B$14,Sheet2!$A$1:$A$14)</f>
        <v>2</v>
      </c>
      <c r="O218" s="22">
        <f>LOOKUP(M218,Sheet2!$B$1:$B$14,Sheet2!$A$1:$A$14)</f>
        <v>3</v>
      </c>
      <c r="P218" s="22" t="str">
        <f t="shared" si="19"/>
        <v/>
      </c>
      <c r="Q218" s="22" t="str">
        <f t="shared" si="20"/>
        <v>County</v>
      </c>
      <c r="R218" s="21" t="s">
        <v>36</v>
      </c>
      <c r="S218" s="21">
        <v>322162.17959361</v>
      </c>
      <c r="T218" s="28">
        <v>398638.59986512002</v>
      </c>
      <c r="U218" s="29">
        <v>2</v>
      </c>
      <c r="V218" s="23">
        <v>0</v>
      </c>
      <c r="W218" s="23">
        <v>0</v>
      </c>
      <c r="X218" s="23">
        <v>0</v>
      </c>
      <c r="Y218" s="23">
        <v>2</v>
      </c>
      <c r="Z218" s="30">
        <v>0</v>
      </c>
      <c r="AA218" s="32">
        <f t="shared" si="21"/>
        <v>12.12</v>
      </c>
      <c r="AB218" s="19">
        <v>51534</v>
      </c>
    </row>
    <row r="219" spans="1:28" x14ac:dyDescent="0.2">
      <c r="A219" s="31">
        <f t="shared" si="17"/>
        <v>181</v>
      </c>
      <c r="B219" s="24">
        <f t="shared" si="18"/>
        <v>22</v>
      </c>
      <c r="C219" s="26" t="s">
        <v>41</v>
      </c>
      <c r="D219" s="27" t="s">
        <v>354</v>
      </c>
      <c r="E219" s="25" t="s">
        <v>350</v>
      </c>
      <c r="F219" s="22">
        <v>4.9459999999999997</v>
      </c>
      <c r="G219" s="22" t="s">
        <v>351</v>
      </c>
      <c r="H219" s="21">
        <v>2</v>
      </c>
      <c r="I219" s="21">
        <v>4</v>
      </c>
      <c r="J219" s="22" t="s">
        <v>352</v>
      </c>
      <c r="K219" s="22" t="s">
        <v>353</v>
      </c>
      <c r="L219" s="22" t="s">
        <v>28</v>
      </c>
      <c r="M219" s="22" t="s">
        <v>48</v>
      </c>
      <c r="N219" s="22">
        <f>LOOKUP(L219,Sheet2!$B$1:$B$14,Sheet2!$A$1:$A$14)</f>
        <v>2</v>
      </c>
      <c r="O219" s="22">
        <f>LOOKUP(M219,Sheet2!$B$1:$B$14,Sheet2!$A$1:$A$14)</f>
        <v>3</v>
      </c>
      <c r="P219" s="22" t="str">
        <f t="shared" si="19"/>
        <v/>
      </c>
      <c r="Q219" s="22" t="str">
        <f t="shared" si="20"/>
        <v>County</v>
      </c>
      <c r="R219" s="21" t="s">
        <v>36</v>
      </c>
      <c r="S219" s="21">
        <v>365054.13030641002</v>
      </c>
      <c r="T219" s="28">
        <v>438644.88969903003</v>
      </c>
      <c r="U219" s="29">
        <v>2</v>
      </c>
      <c r="V219" s="23">
        <v>0</v>
      </c>
      <c r="W219" s="23">
        <v>0</v>
      </c>
      <c r="X219" s="23">
        <v>0</v>
      </c>
      <c r="Y219" s="23">
        <v>2</v>
      </c>
      <c r="Z219" s="30">
        <v>0</v>
      </c>
      <c r="AA219" s="32">
        <f t="shared" si="21"/>
        <v>12.12</v>
      </c>
      <c r="AB219" s="19">
        <v>26402</v>
      </c>
    </row>
    <row r="220" spans="1:28" x14ac:dyDescent="0.2">
      <c r="A220" s="31">
        <f t="shared" si="17"/>
        <v>181</v>
      </c>
      <c r="B220" s="24">
        <f t="shared" si="18"/>
        <v>59</v>
      </c>
      <c r="C220" s="26" t="s">
        <v>34</v>
      </c>
      <c r="D220" s="27" t="s">
        <v>35</v>
      </c>
      <c r="E220" s="25" t="s">
        <v>30</v>
      </c>
      <c r="F220" s="22">
        <v>0.39</v>
      </c>
      <c r="G220" s="22" t="s">
        <v>220</v>
      </c>
      <c r="H220" s="21">
        <v>2</v>
      </c>
      <c r="I220" s="21">
        <v>3</v>
      </c>
      <c r="J220" s="22" t="s">
        <v>32</v>
      </c>
      <c r="K220" s="22" t="s">
        <v>221</v>
      </c>
      <c r="L220" s="22" t="s">
        <v>28</v>
      </c>
      <c r="M220" s="22" t="s">
        <v>48</v>
      </c>
      <c r="N220" s="22">
        <f>LOOKUP(L220,Sheet2!$B$1:$B$14,Sheet2!$A$1:$A$14)</f>
        <v>2</v>
      </c>
      <c r="O220" s="22">
        <f>LOOKUP(M220,Sheet2!$B$1:$B$14,Sheet2!$A$1:$A$14)</f>
        <v>3</v>
      </c>
      <c r="P220" s="22" t="str">
        <f t="shared" si="19"/>
        <v/>
      </c>
      <c r="Q220" s="22" t="str">
        <f t="shared" si="20"/>
        <v>County</v>
      </c>
      <c r="R220" s="21" t="s">
        <v>36</v>
      </c>
      <c r="S220" s="21">
        <v>421736.67016149999</v>
      </c>
      <c r="T220" s="28">
        <v>503212.07003937999</v>
      </c>
      <c r="U220" s="29">
        <v>2</v>
      </c>
      <c r="V220" s="23">
        <v>0</v>
      </c>
      <c r="W220" s="23">
        <v>0</v>
      </c>
      <c r="X220" s="23">
        <v>0</v>
      </c>
      <c r="Y220" s="23">
        <v>2</v>
      </c>
      <c r="Z220" s="30">
        <v>0</v>
      </c>
      <c r="AA220" s="32">
        <f t="shared" si="21"/>
        <v>12.12</v>
      </c>
      <c r="AB220" s="19">
        <v>11177</v>
      </c>
    </row>
    <row r="221" spans="1:28" x14ac:dyDescent="0.2">
      <c r="A221" s="31">
        <f t="shared" si="17"/>
        <v>181</v>
      </c>
      <c r="B221" s="24">
        <f t="shared" si="18"/>
        <v>22</v>
      </c>
      <c r="C221" s="26" t="s">
        <v>41</v>
      </c>
      <c r="D221" s="27" t="s">
        <v>245</v>
      </c>
      <c r="E221" s="25" t="s">
        <v>357</v>
      </c>
      <c r="F221" s="22">
        <v>0.124</v>
      </c>
      <c r="G221" s="22" t="s">
        <v>358</v>
      </c>
      <c r="H221" s="21">
        <v>2</v>
      </c>
      <c r="I221" s="21">
        <v>3</v>
      </c>
      <c r="J221" s="22" t="s">
        <v>359</v>
      </c>
      <c r="K221" s="22" t="s">
        <v>360</v>
      </c>
      <c r="L221" s="22" t="s">
        <v>28</v>
      </c>
      <c r="M221" s="22" t="s">
        <v>48</v>
      </c>
      <c r="N221" s="22">
        <f>LOOKUP(L221,Sheet2!$B$1:$B$14,Sheet2!$A$1:$A$14)</f>
        <v>2</v>
      </c>
      <c r="O221" s="22">
        <f>LOOKUP(M221,Sheet2!$B$1:$B$14,Sheet2!$A$1:$A$14)</f>
        <v>3</v>
      </c>
      <c r="P221" s="22" t="str">
        <f t="shared" si="19"/>
        <v/>
      </c>
      <c r="Q221" s="22" t="str">
        <f t="shared" si="20"/>
        <v>County</v>
      </c>
      <c r="R221" s="21" t="s">
        <v>36</v>
      </c>
      <c r="S221" s="21">
        <v>467503.52029021003</v>
      </c>
      <c r="T221" s="28">
        <v>415024.79997842002</v>
      </c>
      <c r="U221" s="29">
        <v>2</v>
      </c>
      <c r="V221" s="23">
        <v>0</v>
      </c>
      <c r="W221" s="23">
        <v>0</v>
      </c>
      <c r="X221" s="23">
        <v>0</v>
      </c>
      <c r="Y221" s="23">
        <v>2</v>
      </c>
      <c r="Z221" s="30">
        <v>0</v>
      </c>
      <c r="AA221" s="32">
        <f t="shared" si="21"/>
        <v>12.12</v>
      </c>
      <c r="AB221" s="19">
        <v>49360</v>
      </c>
    </row>
    <row r="222" spans="1:28" x14ac:dyDescent="0.2">
      <c r="A222" s="31">
        <f t="shared" si="17"/>
        <v>181</v>
      </c>
      <c r="B222" s="24">
        <f t="shared" si="18"/>
        <v>87</v>
      </c>
      <c r="C222" s="26" t="s">
        <v>26</v>
      </c>
      <c r="D222" s="27" t="s">
        <v>27</v>
      </c>
      <c r="E222" s="25" t="s">
        <v>361</v>
      </c>
      <c r="F222" s="22">
        <v>0.17499999999999999</v>
      </c>
      <c r="G222" s="22" t="s">
        <v>362</v>
      </c>
      <c r="H222" s="21">
        <v>2</v>
      </c>
      <c r="I222" s="21">
        <v>4</v>
      </c>
      <c r="J222" s="22" t="s">
        <v>363</v>
      </c>
      <c r="K222" s="22" t="s">
        <v>364</v>
      </c>
      <c r="L222" s="22" t="s">
        <v>48</v>
      </c>
      <c r="M222" s="22" t="s">
        <v>48</v>
      </c>
      <c r="N222" s="22">
        <f>LOOKUP(L222,Sheet2!$B$1:$B$14,Sheet2!$A$1:$A$14)</f>
        <v>3</v>
      </c>
      <c r="O222" s="22">
        <f>LOOKUP(M222,Sheet2!$B$1:$B$14,Sheet2!$A$1:$A$14)</f>
        <v>3</v>
      </c>
      <c r="P222" s="22" t="str">
        <f t="shared" si="19"/>
        <v/>
      </c>
      <c r="Q222" s="22" t="str">
        <f t="shared" si="20"/>
        <v>Municipal</v>
      </c>
      <c r="R222" s="21" t="s">
        <v>36</v>
      </c>
      <c r="S222" s="21">
        <v>320766.24005139002</v>
      </c>
      <c r="T222" s="28">
        <v>404177.60979895003</v>
      </c>
      <c r="U222" s="29">
        <v>2</v>
      </c>
      <c r="V222" s="23">
        <v>0</v>
      </c>
      <c r="W222" s="23">
        <v>0</v>
      </c>
      <c r="X222" s="23">
        <v>0</v>
      </c>
      <c r="Y222" s="23">
        <v>2</v>
      </c>
      <c r="Z222" s="30">
        <v>0</v>
      </c>
      <c r="AA222" s="32">
        <f t="shared" si="21"/>
        <v>12.12</v>
      </c>
      <c r="AB222" s="19">
        <v>49344</v>
      </c>
    </row>
    <row r="223" spans="1:28" x14ac:dyDescent="0.2">
      <c r="A223" s="31">
        <f t="shared" si="17"/>
        <v>181</v>
      </c>
      <c r="B223" s="24">
        <f t="shared" si="18"/>
        <v>22</v>
      </c>
      <c r="C223" s="26" t="s">
        <v>41</v>
      </c>
      <c r="D223" s="27" t="s">
        <v>368</v>
      </c>
      <c r="E223" s="25" t="s">
        <v>286</v>
      </c>
      <c r="F223" s="22">
        <v>9.6199999999999992</v>
      </c>
      <c r="G223" s="22" t="s">
        <v>365</v>
      </c>
      <c r="H223" s="21">
        <v>3</v>
      </c>
      <c r="I223" s="21">
        <v>4</v>
      </c>
      <c r="J223" s="22" t="s">
        <v>366</v>
      </c>
      <c r="K223" s="22" t="s">
        <v>367</v>
      </c>
      <c r="L223" s="22" t="s">
        <v>28</v>
      </c>
      <c r="M223" s="22" t="s">
        <v>28</v>
      </c>
      <c r="N223" s="22">
        <f>LOOKUP(L223,Sheet2!$B$1:$B$14,Sheet2!$A$1:$A$14)</f>
        <v>2</v>
      </c>
      <c r="O223" s="22">
        <f>LOOKUP(M223,Sheet2!$B$1:$B$14,Sheet2!$A$1:$A$14)</f>
        <v>2</v>
      </c>
      <c r="P223" s="22" t="str">
        <f t="shared" si="19"/>
        <v/>
      </c>
      <c r="Q223" s="22" t="str">
        <f t="shared" si="20"/>
        <v>County</v>
      </c>
      <c r="R223" s="21" t="s">
        <v>135</v>
      </c>
      <c r="S223" s="21">
        <v>410073.07970424998</v>
      </c>
      <c r="T223" s="28">
        <v>423016.24017776002</v>
      </c>
      <c r="U223" s="29">
        <v>2</v>
      </c>
      <c r="V223" s="23">
        <v>0</v>
      </c>
      <c r="W223" s="23">
        <v>0</v>
      </c>
      <c r="X223" s="23">
        <v>0</v>
      </c>
      <c r="Y223" s="23">
        <v>2</v>
      </c>
      <c r="Z223" s="30">
        <v>0</v>
      </c>
      <c r="AA223" s="32">
        <f t="shared" si="21"/>
        <v>12.12</v>
      </c>
      <c r="AB223" s="19">
        <v>12067</v>
      </c>
    </row>
    <row r="224" spans="1:28" x14ac:dyDescent="0.2">
      <c r="A224" s="31">
        <f t="shared" si="17"/>
        <v>181</v>
      </c>
      <c r="B224" s="24">
        <f t="shared" si="18"/>
        <v>59</v>
      </c>
      <c r="C224" s="26" t="s">
        <v>34</v>
      </c>
      <c r="D224" s="27" t="s">
        <v>35</v>
      </c>
      <c r="E224" s="25" t="s">
        <v>125</v>
      </c>
      <c r="F224" s="22">
        <v>0.61099999999999999</v>
      </c>
      <c r="G224" s="22" t="s">
        <v>369</v>
      </c>
      <c r="H224" s="21">
        <v>2</v>
      </c>
      <c r="I224" s="21">
        <v>3</v>
      </c>
      <c r="J224" s="22" t="s">
        <v>127</v>
      </c>
      <c r="K224" s="22" t="s">
        <v>370</v>
      </c>
      <c r="L224" s="22" t="s">
        <v>48</v>
      </c>
      <c r="M224" s="22" t="s">
        <v>48</v>
      </c>
      <c r="N224" s="22">
        <f>LOOKUP(L224,Sheet2!$B$1:$B$14,Sheet2!$A$1:$A$14)</f>
        <v>3</v>
      </c>
      <c r="O224" s="22">
        <f>LOOKUP(M224,Sheet2!$B$1:$B$14,Sheet2!$A$1:$A$14)</f>
        <v>3</v>
      </c>
      <c r="P224" s="22" t="str">
        <f t="shared" si="19"/>
        <v/>
      </c>
      <c r="Q224" s="22" t="str">
        <f t="shared" si="20"/>
        <v>Municipal</v>
      </c>
      <c r="R224" s="21" t="s">
        <v>36</v>
      </c>
      <c r="S224" s="21">
        <v>423057.2198666</v>
      </c>
      <c r="T224" s="28">
        <v>502731.82005111</v>
      </c>
      <c r="U224" s="29">
        <v>2</v>
      </c>
      <c r="V224" s="23">
        <v>0</v>
      </c>
      <c r="W224" s="23">
        <v>0</v>
      </c>
      <c r="X224" s="23">
        <v>0</v>
      </c>
      <c r="Y224" s="23">
        <v>2</v>
      </c>
      <c r="Z224" s="30">
        <v>0</v>
      </c>
      <c r="AA224" s="32">
        <f t="shared" si="21"/>
        <v>12.12</v>
      </c>
      <c r="AB224" s="19">
        <v>9696</v>
      </c>
    </row>
    <row r="225" spans="1:28" x14ac:dyDescent="0.2">
      <c r="A225" s="31">
        <f t="shared" si="17"/>
        <v>181</v>
      </c>
      <c r="B225" s="24">
        <f t="shared" si="18"/>
        <v>59</v>
      </c>
      <c r="C225" s="26" t="s">
        <v>34</v>
      </c>
      <c r="D225" s="27" t="s">
        <v>316</v>
      </c>
      <c r="E225" s="25" t="s">
        <v>312</v>
      </c>
      <c r="F225" s="22">
        <v>2.9649999999999999</v>
      </c>
      <c r="G225" s="22" t="s">
        <v>371</v>
      </c>
      <c r="H225" s="21">
        <v>2</v>
      </c>
      <c r="I225" s="21">
        <v>4</v>
      </c>
      <c r="J225" s="22" t="s">
        <v>314</v>
      </c>
      <c r="K225" s="22" t="s">
        <v>372</v>
      </c>
      <c r="L225" s="22" t="s">
        <v>28</v>
      </c>
      <c r="M225" s="22" t="s">
        <v>48</v>
      </c>
      <c r="N225" s="22">
        <f>LOOKUP(L225,Sheet2!$B$1:$B$14,Sheet2!$A$1:$A$14)</f>
        <v>2</v>
      </c>
      <c r="O225" s="22">
        <f>LOOKUP(M225,Sheet2!$B$1:$B$14,Sheet2!$A$1:$A$14)</f>
        <v>3</v>
      </c>
      <c r="P225" s="22" t="str">
        <f t="shared" si="19"/>
        <v/>
      </c>
      <c r="Q225" s="22" t="str">
        <f t="shared" si="20"/>
        <v>County</v>
      </c>
      <c r="R225" s="21" t="s">
        <v>36</v>
      </c>
      <c r="S225" s="21">
        <v>410431.50996631</v>
      </c>
      <c r="T225" s="28">
        <v>518126.64020035998</v>
      </c>
      <c r="U225" s="29">
        <v>2</v>
      </c>
      <c r="V225" s="23">
        <v>0</v>
      </c>
      <c r="W225" s="23">
        <v>0</v>
      </c>
      <c r="X225" s="23">
        <v>0</v>
      </c>
      <c r="Y225" s="23">
        <v>2</v>
      </c>
      <c r="Z225" s="30">
        <v>0</v>
      </c>
      <c r="AA225" s="32">
        <f t="shared" si="21"/>
        <v>12.12</v>
      </c>
      <c r="AB225" s="19">
        <v>20045</v>
      </c>
    </row>
    <row r="226" spans="1:28" x14ac:dyDescent="0.2">
      <c r="A226" s="31">
        <f t="shared" si="17"/>
        <v>181</v>
      </c>
      <c r="B226" s="24">
        <f t="shared" si="18"/>
        <v>22</v>
      </c>
      <c r="C226" s="26" t="s">
        <v>41</v>
      </c>
      <c r="D226" s="27" t="s">
        <v>245</v>
      </c>
      <c r="E226" s="25" t="s">
        <v>380</v>
      </c>
      <c r="F226" s="22">
        <v>8.7799999999999994</v>
      </c>
      <c r="G226" s="22" t="s">
        <v>381</v>
      </c>
      <c r="H226" s="21">
        <v>2</v>
      </c>
      <c r="I226" s="21">
        <v>3</v>
      </c>
      <c r="J226" s="22" t="s">
        <v>382</v>
      </c>
      <c r="K226" s="22" t="s">
        <v>693</v>
      </c>
      <c r="L226" s="22" t="s">
        <v>28</v>
      </c>
      <c r="M226" s="22" t="s">
        <v>48</v>
      </c>
      <c r="N226" s="22">
        <f>LOOKUP(L226,Sheet2!$B$1:$B$14,Sheet2!$A$1:$A$14)</f>
        <v>2</v>
      </c>
      <c r="O226" s="22">
        <f>LOOKUP(M226,Sheet2!$B$1:$B$14,Sheet2!$A$1:$A$14)</f>
        <v>3</v>
      </c>
      <c r="P226" s="22" t="str">
        <f t="shared" si="19"/>
        <v/>
      </c>
      <c r="Q226" s="22" t="str">
        <f t="shared" si="20"/>
        <v>County</v>
      </c>
      <c r="R226" s="21" t="s">
        <v>36</v>
      </c>
      <c r="S226" s="21">
        <v>469532.82023114001</v>
      </c>
      <c r="T226" s="28">
        <v>413554.92984637001</v>
      </c>
      <c r="U226" s="29">
        <v>2</v>
      </c>
      <c r="V226" s="23">
        <v>0</v>
      </c>
      <c r="W226" s="23">
        <v>0</v>
      </c>
      <c r="X226" s="23">
        <v>0</v>
      </c>
      <c r="Y226" s="23">
        <v>2</v>
      </c>
      <c r="Z226" s="30">
        <v>0</v>
      </c>
      <c r="AA226" s="32">
        <f t="shared" si="21"/>
        <v>12.12</v>
      </c>
      <c r="AB226" s="19">
        <v>19920</v>
      </c>
    </row>
    <row r="227" spans="1:28" x14ac:dyDescent="0.2">
      <c r="A227" s="31">
        <f t="shared" si="17"/>
        <v>181</v>
      </c>
      <c r="B227" s="24">
        <f t="shared" si="18"/>
        <v>22</v>
      </c>
      <c r="C227" s="26" t="s">
        <v>41</v>
      </c>
      <c r="D227" s="27" t="s">
        <v>245</v>
      </c>
      <c r="E227" s="25" t="s">
        <v>242</v>
      </c>
      <c r="F227" s="22">
        <v>0.65800000000000003</v>
      </c>
      <c r="G227" s="22" t="s">
        <v>383</v>
      </c>
      <c r="H227" s="21">
        <v>2</v>
      </c>
      <c r="I227" s="21">
        <v>3</v>
      </c>
      <c r="J227" s="22" t="s">
        <v>24</v>
      </c>
      <c r="K227" s="22" t="s">
        <v>384</v>
      </c>
      <c r="L227" s="22" t="s">
        <v>28</v>
      </c>
      <c r="M227" s="22" t="s">
        <v>48</v>
      </c>
      <c r="N227" s="22">
        <f>LOOKUP(L227,Sheet2!$B$1:$B$14,Sheet2!$A$1:$A$14)</f>
        <v>2</v>
      </c>
      <c r="O227" s="22">
        <f>LOOKUP(M227,Sheet2!$B$1:$B$14,Sheet2!$A$1:$A$14)</f>
        <v>3</v>
      </c>
      <c r="P227" s="22" t="str">
        <f t="shared" si="19"/>
        <v/>
      </c>
      <c r="Q227" s="22" t="str">
        <f t="shared" si="20"/>
        <v>County</v>
      </c>
      <c r="R227" s="21" t="s">
        <v>36</v>
      </c>
      <c r="S227" s="21">
        <v>470869.77016567998</v>
      </c>
      <c r="T227" s="28">
        <v>416531.08996903</v>
      </c>
      <c r="U227" s="29">
        <v>2</v>
      </c>
      <c r="V227" s="23">
        <v>0</v>
      </c>
      <c r="W227" s="23">
        <v>0</v>
      </c>
      <c r="X227" s="23">
        <v>0</v>
      </c>
      <c r="Y227" s="23">
        <v>2</v>
      </c>
      <c r="Z227" s="30">
        <v>0</v>
      </c>
      <c r="AA227" s="32">
        <f t="shared" si="21"/>
        <v>12.12</v>
      </c>
      <c r="AB227" s="19">
        <v>17942</v>
      </c>
    </row>
    <row r="228" spans="1:28" x14ac:dyDescent="0.2">
      <c r="A228" s="31">
        <f t="shared" si="17"/>
        <v>181</v>
      </c>
      <c r="B228" s="24">
        <f t="shared" si="18"/>
        <v>59</v>
      </c>
      <c r="C228" s="26" t="s">
        <v>34</v>
      </c>
      <c r="D228" s="27" t="s">
        <v>35</v>
      </c>
      <c r="E228" s="25" t="s">
        <v>49</v>
      </c>
      <c r="F228" s="22">
        <v>41.643999999999998</v>
      </c>
      <c r="G228" s="22" t="s">
        <v>212</v>
      </c>
      <c r="H228" s="21">
        <v>2</v>
      </c>
      <c r="I228" s="21">
        <v>3</v>
      </c>
      <c r="J228" s="22" t="s">
        <v>189</v>
      </c>
      <c r="K228" s="22" t="s">
        <v>213</v>
      </c>
      <c r="L228" s="22" t="s">
        <v>48</v>
      </c>
      <c r="M228" s="22" t="s">
        <v>48</v>
      </c>
      <c r="N228" s="22">
        <f>LOOKUP(L228,Sheet2!$B$1:$B$14,Sheet2!$A$1:$A$14)</f>
        <v>3</v>
      </c>
      <c r="O228" s="22">
        <f>LOOKUP(M228,Sheet2!$B$1:$B$14,Sheet2!$A$1:$A$14)</f>
        <v>3</v>
      </c>
      <c r="P228" s="22" t="str">
        <f t="shared" si="19"/>
        <v/>
      </c>
      <c r="Q228" s="22" t="str">
        <f t="shared" si="20"/>
        <v>Municipal</v>
      </c>
      <c r="R228" s="21" t="s">
        <v>36</v>
      </c>
      <c r="S228" s="21">
        <v>422137.18971052999</v>
      </c>
      <c r="T228" s="28">
        <v>500500.12004872999</v>
      </c>
      <c r="U228" s="29">
        <v>2</v>
      </c>
      <c r="V228" s="23">
        <v>0</v>
      </c>
      <c r="W228" s="23">
        <v>0</v>
      </c>
      <c r="X228" s="23">
        <v>0</v>
      </c>
      <c r="Y228" s="23">
        <v>2</v>
      </c>
      <c r="Z228" s="30">
        <v>0</v>
      </c>
      <c r="AA228" s="32">
        <f t="shared" si="21"/>
        <v>12.12</v>
      </c>
      <c r="AB228" s="19">
        <v>17882</v>
      </c>
    </row>
    <row r="229" spans="1:28" x14ac:dyDescent="0.2">
      <c r="A229" s="31">
        <f t="shared" si="17"/>
        <v>181</v>
      </c>
      <c r="B229" s="24">
        <f t="shared" si="18"/>
        <v>59</v>
      </c>
      <c r="C229" s="26" t="s">
        <v>34</v>
      </c>
      <c r="D229" s="27" t="s">
        <v>35</v>
      </c>
      <c r="E229" s="25" t="s">
        <v>125</v>
      </c>
      <c r="F229" s="22">
        <v>0.56100000000000005</v>
      </c>
      <c r="G229" s="22" t="s">
        <v>391</v>
      </c>
      <c r="H229" s="21">
        <v>2</v>
      </c>
      <c r="I229" s="21">
        <v>3</v>
      </c>
      <c r="J229" s="22" t="s">
        <v>127</v>
      </c>
      <c r="K229" s="22" t="s">
        <v>392</v>
      </c>
      <c r="L229" s="22" t="s">
        <v>48</v>
      </c>
      <c r="M229" s="22" t="s">
        <v>48</v>
      </c>
      <c r="N229" s="22">
        <f>LOOKUP(L229,Sheet2!$B$1:$B$14,Sheet2!$A$1:$A$14)</f>
        <v>3</v>
      </c>
      <c r="O229" s="22">
        <f>LOOKUP(M229,Sheet2!$B$1:$B$14,Sheet2!$A$1:$A$14)</f>
        <v>3</v>
      </c>
      <c r="P229" s="22" t="str">
        <f t="shared" si="19"/>
        <v/>
      </c>
      <c r="Q229" s="22" t="str">
        <f t="shared" si="20"/>
        <v>Municipal</v>
      </c>
      <c r="R229" s="21" t="s">
        <v>36</v>
      </c>
      <c r="S229" s="21">
        <v>422991.01002942002</v>
      </c>
      <c r="T229" s="28">
        <v>502987.02983602002</v>
      </c>
      <c r="U229" s="29">
        <v>2</v>
      </c>
      <c r="V229" s="23">
        <v>0</v>
      </c>
      <c r="W229" s="23">
        <v>0</v>
      </c>
      <c r="X229" s="23">
        <v>0</v>
      </c>
      <c r="Y229" s="23">
        <v>2</v>
      </c>
      <c r="Z229" s="30">
        <v>0</v>
      </c>
      <c r="AA229" s="32">
        <f t="shared" si="21"/>
        <v>12.12</v>
      </c>
      <c r="AB229" s="19">
        <v>50104</v>
      </c>
    </row>
    <row r="230" spans="1:28" x14ac:dyDescent="0.2">
      <c r="A230" s="31">
        <f t="shared" si="17"/>
        <v>181</v>
      </c>
      <c r="B230" s="24">
        <f t="shared" si="18"/>
        <v>87</v>
      </c>
      <c r="C230" s="26" t="s">
        <v>26</v>
      </c>
      <c r="D230" s="27" t="s">
        <v>27</v>
      </c>
      <c r="E230" s="25" t="s">
        <v>400</v>
      </c>
      <c r="F230" s="22">
        <v>0.14000000000000001</v>
      </c>
      <c r="G230" s="22" t="s">
        <v>401</v>
      </c>
      <c r="H230" s="21">
        <v>2</v>
      </c>
      <c r="I230" s="21">
        <v>4</v>
      </c>
      <c r="J230" s="22" t="s">
        <v>402</v>
      </c>
      <c r="K230" s="22" t="s">
        <v>403</v>
      </c>
      <c r="L230" s="22" t="s">
        <v>48</v>
      </c>
      <c r="M230" s="22" t="s">
        <v>48</v>
      </c>
      <c r="N230" s="22">
        <f>LOOKUP(L230,Sheet2!$B$1:$B$14,Sheet2!$A$1:$A$14)</f>
        <v>3</v>
      </c>
      <c r="O230" s="22">
        <f>LOOKUP(M230,Sheet2!$B$1:$B$14,Sheet2!$A$1:$A$14)</f>
        <v>3</v>
      </c>
      <c r="P230" s="22" t="str">
        <f t="shared" si="19"/>
        <v/>
      </c>
      <c r="Q230" s="22" t="str">
        <f t="shared" si="20"/>
        <v>Municipal</v>
      </c>
      <c r="R230" s="21" t="s">
        <v>29</v>
      </c>
      <c r="S230" s="21">
        <v>323197.74983252998</v>
      </c>
      <c r="T230" s="28">
        <v>401347.39988543</v>
      </c>
      <c r="U230" s="29">
        <v>2</v>
      </c>
      <c r="V230" s="23">
        <v>0</v>
      </c>
      <c r="W230" s="23">
        <v>0</v>
      </c>
      <c r="X230" s="23">
        <v>0</v>
      </c>
      <c r="Y230" s="23">
        <v>2</v>
      </c>
      <c r="Z230" s="30">
        <v>0</v>
      </c>
      <c r="AA230" s="32">
        <f t="shared" si="21"/>
        <v>12.12</v>
      </c>
      <c r="AB230" s="19">
        <v>35821</v>
      </c>
    </row>
    <row r="231" spans="1:28" x14ac:dyDescent="0.2">
      <c r="A231" s="31">
        <f t="shared" si="17"/>
        <v>181</v>
      </c>
      <c r="B231" s="24">
        <f t="shared" si="18"/>
        <v>87</v>
      </c>
      <c r="C231" s="26" t="s">
        <v>26</v>
      </c>
      <c r="D231" s="27" t="s">
        <v>411</v>
      </c>
      <c r="E231" s="25" t="s">
        <v>407</v>
      </c>
      <c r="F231" s="22">
        <v>0.28999999999999998</v>
      </c>
      <c r="G231" s="22" t="s">
        <v>408</v>
      </c>
      <c r="H231" s="21">
        <v>2</v>
      </c>
      <c r="I231" s="21">
        <v>4</v>
      </c>
      <c r="J231" s="22" t="s">
        <v>409</v>
      </c>
      <c r="K231" s="22" t="s">
        <v>410</v>
      </c>
      <c r="L231" s="22" t="s">
        <v>28</v>
      </c>
      <c r="M231" s="22" t="s">
        <v>28</v>
      </c>
      <c r="N231" s="22">
        <f>LOOKUP(L231,Sheet2!$B$1:$B$14,Sheet2!$A$1:$A$14)</f>
        <v>2</v>
      </c>
      <c r="O231" s="22">
        <f>LOOKUP(M231,Sheet2!$B$1:$B$14,Sheet2!$A$1:$A$14)</f>
        <v>2</v>
      </c>
      <c r="P231" s="22" t="str">
        <f t="shared" si="19"/>
        <v/>
      </c>
      <c r="Q231" s="22" t="str">
        <f t="shared" si="20"/>
        <v>County</v>
      </c>
      <c r="R231" s="21" t="s">
        <v>135</v>
      </c>
      <c r="S231" s="21">
        <v>355156.22000759002</v>
      </c>
      <c r="T231" s="28">
        <v>355801.28995258</v>
      </c>
      <c r="U231" s="29">
        <v>2</v>
      </c>
      <c r="V231" s="23">
        <v>0</v>
      </c>
      <c r="W231" s="23">
        <v>0</v>
      </c>
      <c r="X231" s="23">
        <v>0</v>
      </c>
      <c r="Y231" s="23">
        <v>2</v>
      </c>
      <c r="Z231" s="30">
        <v>0</v>
      </c>
      <c r="AA231" s="32">
        <f t="shared" si="21"/>
        <v>12.12</v>
      </c>
      <c r="AB231" s="19">
        <v>30631</v>
      </c>
    </row>
    <row r="232" spans="1:28" x14ac:dyDescent="0.2">
      <c r="A232" s="31">
        <f t="shared" si="17"/>
        <v>181</v>
      </c>
      <c r="B232" s="24">
        <f t="shared" si="18"/>
        <v>87</v>
      </c>
      <c r="C232" s="26" t="s">
        <v>26</v>
      </c>
      <c r="D232" s="27" t="s">
        <v>27</v>
      </c>
      <c r="E232" s="25" t="s">
        <v>65</v>
      </c>
      <c r="F232" s="22">
        <v>0.99299999999999999</v>
      </c>
      <c r="G232" s="22" t="s">
        <v>69</v>
      </c>
      <c r="H232" s="21">
        <v>2</v>
      </c>
      <c r="I232" s="21">
        <v>4</v>
      </c>
      <c r="J232" s="22" t="s">
        <v>67</v>
      </c>
      <c r="K232" s="22" t="s">
        <v>71</v>
      </c>
      <c r="L232" s="22" t="s">
        <v>28</v>
      </c>
      <c r="M232" s="22" t="s">
        <v>28</v>
      </c>
      <c r="N232" s="22">
        <f>LOOKUP(L232,Sheet2!$B$1:$B$14,Sheet2!$A$1:$A$14)</f>
        <v>2</v>
      </c>
      <c r="O232" s="22">
        <f>LOOKUP(M232,Sheet2!$B$1:$B$14,Sheet2!$A$1:$A$14)</f>
        <v>2</v>
      </c>
      <c r="P232" s="22" t="str">
        <f t="shared" si="19"/>
        <v/>
      </c>
      <c r="Q232" s="22" t="str">
        <f t="shared" si="20"/>
        <v>County</v>
      </c>
      <c r="R232" s="21" t="s">
        <v>36</v>
      </c>
      <c r="S232" s="21">
        <v>321427.45009187999</v>
      </c>
      <c r="T232" s="28">
        <v>400600.27002061001</v>
      </c>
      <c r="U232" s="29">
        <v>2</v>
      </c>
      <c r="V232" s="23">
        <v>0</v>
      </c>
      <c r="W232" s="23">
        <v>0</v>
      </c>
      <c r="X232" s="23">
        <v>0</v>
      </c>
      <c r="Y232" s="23">
        <v>2</v>
      </c>
      <c r="Z232" s="30">
        <v>0</v>
      </c>
      <c r="AA232" s="32">
        <f t="shared" si="21"/>
        <v>12.12</v>
      </c>
      <c r="AB232" s="19">
        <v>13950</v>
      </c>
    </row>
    <row r="233" spans="1:28" x14ac:dyDescent="0.2">
      <c r="A233" s="31">
        <f t="shared" si="17"/>
        <v>181</v>
      </c>
      <c r="B233" s="24">
        <f t="shared" si="18"/>
        <v>87</v>
      </c>
      <c r="C233" s="26" t="s">
        <v>26</v>
      </c>
      <c r="D233" s="27" t="s">
        <v>424</v>
      </c>
      <c r="E233" s="25" t="s">
        <v>278</v>
      </c>
      <c r="F233" s="22">
        <v>2.161</v>
      </c>
      <c r="G233" s="22" t="s">
        <v>422</v>
      </c>
      <c r="H233" s="21">
        <v>2</v>
      </c>
      <c r="I233" s="21">
        <v>4</v>
      </c>
      <c r="J233" s="22" t="s">
        <v>280</v>
      </c>
      <c r="K233" s="22" t="s">
        <v>423</v>
      </c>
      <c r="L233" s="22" t="s">
        <v>28</v>
      </c>
      <c r="M233" s="22" t="s">
        <v>48</v>
      </c>
      <c r="N233" s="22">
        <f>LOOKUP(L233,Sheet2!$B$1:$B$14,Sheet2!$A$1:$A$14)</f>
        <v>2</v>
      </c>
      <c r="O233" s="22">
        <f>LOOKUP(M233,Sheet2!$B$1:$B$14,Sheet2!$A$1:$A$14)</f>
        <v>3</v>
      </c>
      <c r="P233" s="22" t="str">
        <f t="shared" si="19"/>
        <v/>
      </c>
      <c r="Q233" s="22" t="str">
        <f t="shared" si="20"/>
        <v>County</v>
      </c>
      <c r="R233" s="21" t="s">
        <v>36</v>
      </c>
      <c r="S233" s="21">
        <v>344552.25987938</v>
      </c>
      <c r="T233" s="28">
        <v>366291.31996358</v>
      </c>
      <c r="U233" s="29">
        <v>2</v>
      </c>
      <c r="V233" s="23">
        <v>0</v>
      </c>
      <c r="W233" s="23">
        <v>0</v>
      </c>
      <c r="X233" s="23">
        <v>0</v>
      </c>
      <c r="Y233" s="23">
        <v>2</v>
      </c>
      <c r="Z233" s="30">
        <v>0</v>
      </c>
      <c r="AA233" s="32">
        <f t="shared" si="21"/>
        <v>12.12</v>
      </c>
      <c r="AB233" s="19">
        <v>23827</v>
      </c>
    </row>
    <row r="234" spans="1:28" ht="9.75" customHeight="1" x14ac:dyDescent="0.2"/>
  </sheetData>
  <autoFilter ref="A20:AA20"/>
  <sortState ref="A3:AE1057">
    <sortCondition descending="1" ref="AA3:AA1057"/>
  </sortState>
  <mergeCells count="2">
    <mergeCell ref="A9:B11"/>
    <mergeCell ref="E9:F10"/>
  </mergeCells>
  <phoneticPr fontId="0" type="noConversion"/>
  <hyperlinks>
    <hyperlink ref="C10" r:id="rId1" display="http://www.fhwa.dot.gov/publications/research/safety/05051/index.cfm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E14"/>
    </sheetView>
  </sheetViews>
  <sheetFormatPr defaultRowHeight="12.75" x14ac:dyDescent="0.2"/>
  <sheetData>
    <row r="1" spans="1:2" x14ac:dyDescent="0.2">
      <c r="A1">
        <v>12</v>
      </c>
      <c r="B1" t="s">
        <v>673</v>
      </c>
    </row>
    <row r="2" spans="1:2" x14ac:dyDescent="0.2">
      <c r="A2">
        <v>9</v>
      </c>
      <c r="B2" t="s">
        <v>674</v>
      </c>
    </row>
    <row r="3" spans="1:2" x14ac:dyDescent="0.2">
      <c r="A3">
        <v>2</v>
      </c>
      <c r="B3" t="s">
        <v>28</v>
      </c>
    </row>
    <row r="4" spans="1:2" x14ac:dyDescent="0.2">
      <c r="A4">
        <v>4</v>
      </c>
      <c r="B4" t="s">
        <v>675</v>
      </c>
    </row>
    <row r="5" spans="1:2" x14ac:dyDescent="0.2">
      <c r="A5">
        <v>6</v>
      </c>
      <c r="B5" t="s">
        <v>676</v>
      </c>
    </row>
    <row r="6" spans="1:2" x14ac:dyDescent="0.2">
      <c r="A6">
        <v>5</v>
      </c>
      <c r="B6" t="s">
        <v>677</v>
      </c>
    </row>
    <row r="7" spans="1:2" x14ac:dyDescent="0.2">
      <c r="A7">
        <v>3</v>
      </c>
      <c r="B7" t="s">
        <v>48</v>
      </c>
    </row>
    <row r="8" spans="1:2" x14ac:dyDescent="0.2">
      <c r="A8">
        <v>1</v>
      </c>
      <c r="B8" t="s">
        <v>132</v>
      </c>
    </row>
    <row r="9" spans="1:2" x14ac:dyDescent="0.2">
      <c r="A9">
        <v>7</v>
      </c>
      <c r="B9" t="s">
        <v>678</v>
      </c>
    </row>
    <row r="10" spans="1:2" x14ac:dyDescent="0.2">
      <c r="A10">
        <v>14</v>
      </c>
      <c r="B10" t="s">
        <v>679</v>
      </c>
    </row>
    <row r="11" spans="1:2" x14ac:dyDescent="0.2">
      <c r="A11">
        <v>10</v>
      </c>
      <c r="B11" t="s">
        <v>680</v>
      </c>
    </row>
    <row r="12" spans="1:2" x14ac:dyDescent="0.2">
      <c r="A12">
        <v>8</v>
      </c>
      <c r="B12" t="s">
        <v>681</v>
      </c>
    </row>
    <row r="13" spans="1:2" x14ac:dyDescent="0.2">
      <c r="A13">
        <v>11</v>
      </c>
      <c r="B13" t="s">
        <v>682</v>
      </c>
    </row>
    <row r="14" spans="1:2" x14ac:dyDescent="0.2">
      <c r="A14">
        <v>13</v>
      </c>
      <c r="B1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DVRPC_PedIntersections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P4s3Web</dc:creator>
  <cp:lastModifiedBy>Murphy, Kevin</cp:lastModifiedBy>
  <dcterms:created xsi:type="dcterms:W3CDTF">2014-10-29T17:41:04Z</dcterms:created>
  <dcterms:modified xsi:type="dcterms:W3CDTF">2018-01-31T16:32:56Z</dcterms:modified>
</cp:coreProperties>
</file>